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aneth\Downloads\"/>
    </mc:Choice>
  </mc:AlternateContent>
  <xr:revisionPtr revIDLastSave="0" documentId="8_{0C31CB05-A3A5-4AE3-B14C-6D1039C2CCD8}" xr6:coauthVersionLast="47" xr6:coauthVersionMax="47" xr10:uidLastSave="{00000000-0000-0000-0000-000000000000}"/>
  <bookViews>
    <workbookView xWindow="-120" yWindow="-120" windowWidth="20730" windowHeight="11160" tabRatio="784" xr2:uid="{3CA9A1B6-11CB-4218-AA17-3053F5E89DEE}"/>
  </bookViews>
  <sheets>
    <sheet name="Perucámaras" sheetId="11" r:id="rId1"/>
    <sheet name="SUR" sheetId="19" r:id="rId2"/>
    <sheet name="Arequipa" sheetId="5" r:id="rId3"/>
    <sheet name="Cusco" sheetId="21" r:id="rId4"/>
    <sheet name=" Madre de Dios" sheetId="22" r:id="rId5"/>
    <sheet name="Moquegua" sheetId="23" r:id="rId6"/>
    <sheet name="Puno" sheetId="24" r:id="rId7"/>
    <sheet name="Tacna" sheetId="25" r:id="rId8"/>
    <sheet name="Sheet1" sheetId="10" state="hidden" r:id="rId9"/>
  </sheets>
  <definedNames>
    <definedName name="_xlnm._FilterDatabase" localSheetId="6" hidden="1">Puno!$B$46:$L$52</definedName>
  </definedNames>
  <calcPr calcId="191028"/>
  <pivotCaches>
    <pivotCache cacheId="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4" i="21" l="1"/>
  <c r="H23" i="21"/>
  <c r="H24" i="22"/>
  <c r="H23" i="22"/>
  <c r="H24" i="23"/>
  <c r="H23" i="23"/>
  <c r="H24" i="24"/>
  <c r="H23" i="24"/>
  <c r="H24" i="25"/>
  <c r="H23" i="25"/>
  <c r="H24" i="5"/>
  <c r="H23" i="5"/>
  <c r="H11" i="21"/>
  <c r="H10" i="21"/>
  <c r="H11" i="22"/>
  <c r="H10" i="22"/>
  <c r="H11" i="23"/>
  <c r="H10" i="23"/>
  <c r="H11" i="24"/>
  <c r="H10" i="24"/>
  <c r="H11" i="25"/>
  <c r="H10" i="25"/>
  <c r="H11" i="5"/>
  <c r="H10" i="5"/>
  <c r="H39" i="19"/>
  <c r="H38" i="19"/>
  <c r="H26" i="19"/>
  <c r="H25" i="19"/>
  <c r="F15" i="19"/>
  <c r="F9" i="19"/>
  <c r="I46" i="21"/>
  <c r="I49" i="21"/>
  <c r="I50" i="21"/>
  <c r="I48" i="21"/>
  <c r="I51" i="21"/>
  <c r="I52" i="21"/>
  <c r="L52" i="21" s="1"/>
  <c r="I47" i="22"/>
  <c r="I48" i="22"/>
  <c r="I49" i="22"/>
  <c r="I50" i="22"/>
  <c r="I51" i="22"/>
  <c r="I52" i="22"/>
  <c r="I47" i="23"/>
  <c r="I48" i="23"/>
  <c r="I49" i="23"/>
  <c r="L49" i="23" s="1"/>
  <c r="I50" i="23"/>
  <c r="I51" i="23"/>
  <c r="L51" i="23" s="1"/>
  <c r="I52" i="23"/>
  <c r="I46" i="24"/>
  <c r="I49" i="24"/>
  <c r="K49" i="24" s="1"/>
  <c r="I48" i="24"/>
  <c r="I47" i="24"/>
  <c r="I51" i="24"/>
  <c r="I52" i="24"/>
  <c r="I47" i="25"/>
  <c r="I48" i="25"/>
  <c r="I49" i="25"/>
  <c r="I50" i="25"/>
  <c r="I51" i="25"/>
  <c r="I52" i="25"/>
  <c r="I46" i="5"/>
  <c r="I49" i="5"/>
  <c r="I48" i="5"/>
  <c r="I50" i="5"/>
  <c r="I51" i="5"/>
  <c r="I52" i="5"/>
  <c r="I47" i="21"/>
  <c r="I46" i="22"/>
  <c r="I46" i="23"/>
  <c r="K46" i="23" s="1"/>
  <c r="I50" i="24"/>
  <c r="I46" i="25"/>
  <c r="I47" i="5"/>
  <c r="F46" i="21"/>
  <c r="F49" i="21"/>
  <c r="F50" i="21"/>
  <c r="F48" i="21"/>
  <c r="F51" i="21"/>
  <c r="F52" i="21"/>
  <c r="F47" i="22"/>
  <c r="F48" i="22"/>
  <c r="F49" i="22"/>
  <c r="F50" i="22"/>
  <c r="F51" i="22"/>
  <c r="F52" i="22"/>
  <c r="F47" i="23"/>
  <c r="F48" i="23"/>
  <c r="F49" i="23"/>
  <c r="F50" i="23"/>
  <c r="F51" i="23"/>
  <c r="F52" i="23"/>
  <c r="F46" i="24"/>
  <c r="F49" i="24"/>
  <c r="F48" i="24"/>
  <c r="F47" i="24"/>
  <c r="F51" i="24"/>
  <c r="F52" i="24"/>
  <c r="F47" i="25"/>
  <c r="F48" i="25"/>
  <c r="F49" i="25"/>
  <c r="F50" i="25"/>
  <c r="F51" i="25"/>
  <c r="L51" i="25" s="1"/>
  <c r="F52" i="25"/>
  <c r="F46" i="5"/>
  <c r="F49" i="5"/>
  <c r="K49" i="5" s="1"/>
  <c r="F48" i="5"/>
  <c r="F50" i="5"/>
  <c r="F51" i="5"/>
  <c r="F52" i="5"/>
  <c r="F47" i="21"/>
  <c r="F46" i="22"/>
  <c r="F46" i="23"/>
  <c r="F50" i="24"/>
  <c r="F46" i="25"/>
  <c r="F47" i="5"/>
  <c r="J15" i="19"/>
  <c r="Q14" i="19"/>
  <c r="R14" i="19" s="1"/>
  <c r="Q13" i="19"/>
  <c r="Q12" i="19"/>
  <c r="Q11" i="19"/>
  <c r="Q10" i="19"/>
  <c r="Q9" i="19"/>
  <c r="P14" i="19"/>
  <c r="P13" i="19"/>
  <c r="P12" i="19"/>
  <c r="P11" i="19"/>
  <c r="P10" i="19"/>
  <c r="P9" i="19"/>
  <c r="R12" i="19"/>
  <c r="N14" i="19"/>
  <c r="N13" i="19"/>
  <c r="N12" i="19"/>
  <c r="N11" i="19"/>
  <c r="N10" i="19"/>
  <c r="N9" i="19"/>
  <c r="N15" i="19" s="1"/>
  <c r="M14" i="19"/>
  <c r="M13" i="19"/>
  <c r="M12" i="19"/>
  <c r="M11" i="19"/>
  <c r="M10" i="19"/>
  <c r="M9" i="19"/>
  <c r="L14" i="19"/>
  <c r="L13" i="19"/>
  <c r="L12" i="19"/>
  <c r="L11" i="19"/>
  <c r="L10" i="19"/>
  <c r="L9" i="19"/>
  <c r="J14" i="19"/>
  <c r="J13" i="19"/>
  <c r="J12" i="19"/>
  <c r="J11" i="19"/>
  <c r="J10" i="19"/>
  <c r="J9" i="19"/>
  <c r="H11" i="19"/>
  <c r="G11" i="19"/>
  <c r="I11" i="19" s="1"/>
  <c r="H14" i="19"/>
  <c r="G14" i="19"/>
  <c r="I14" i="19" s="1"/>
  <c r="H13" i="19"/>
  <c r="G13" i="19"/>
  <c r="H12" i="19"/>
  <c r="G12" i="19"/>
  <c r="H10" i="19"/>
  <c r="G10" i="19"/>
  <c r="H9" i="19"/>
  <c r="G9" i="19"/>
  <c r="J9" i="5"/>
  <c r="F14" i="19"/>
  <c r="F13" i="19"/>
  <c r="F12" i="19"/>
  <c r="F11" i="19"/>
  <c r="F10" i="19"/>
  <c r="D14" i="19"/>
  <c r="D13" i="19"/>
  <c r="D12" i="19"/>
  <c r="D11" i="19"/>
  <c r="D10" i="19"/>
  <c r="C14" i="19"/>
  <c r="C13" i="19"/>
  <c r="E13" i="19" s="1"/>
  <c r="C12" i="19"/>
  <c r="C11" i="19"/>
  <c r="C10" i="19"/>
  <c r="D9" i="19"/>
  <c r="C9" i="19"/>
  <c r="I10" i="19"/>
  <c r="I9" i="19"/>
  <c r="E14" i="19"/>
  <c r="G51" i="19"/>
  <c r="F51" i="19"/>
  <c r="E51" i="19"/>
  <c r="D51" i="19"/>
  <c r="G50" i="19"/>
  <c r="F50" i="19"/>
  <c r="E50" i="19"/>
  <c r="D50" i="19"/>
  <c r="G39" i="19"/>
  <c r="F39" i="19"/>
  <c r="J39" i="19" s="1"/>
  <c r="E39" i="19"/>
  <c r="D39" i="19"/>
  <c r="G38" i="19"/>
  <c r="F38" i="19"/>
  <c r="E38" i="19"/>
  <c r="D38" i="19"/>
  <c r="E25" i="19"/>
  <c r="F25" i="19"/>
  <c r="G25" i="19"/>
  <c r="E26" i="19"/>
  <c r="F26" i="19"/>
  <c r="J26" i="19" s="1"/>
  <c r="G26" i="19"/>
  <c r="D26" i="19"/>
  <c r="D25" i="19"/>
  <c r="L52" i="25"/>
  <c r="K52" i="25"/>
  <c r="L50" i="25"/>
  <c r="K50" i="25"/>
  <c r="L49" i="25"/>
  <c r="K49" i="25"/>
  <c r="L48" i="25"/>
  <c r="K48" i="25"/>
  <c r="L36" i="25"/>
  <c r="K36" i="25"/>
  <c r="J36" i="25"/>
  <c r="I36" i="25"/>
  <c r="L35" i="25"/>
  <c r="K35" i="25"/>
  <c r="J35" i="25"/>
  <c r="I35" i="25"/>
  <c r="L34" i="25"/>
  <c r="J34" i="25"/>
  <c r="G34" i="25"/>
  <c r="F34" i="25"/>
  <c r="E34" i="25"/>
  <c r="D34" i="25"/>
  <c r="I34" i="25" s="1"/>
  <c r="J24" i="25"/>
  <c r="I24" i="25"/>
  <c r="J23" i="25"/>
  <c r="I23" i="25"/>
  <c r="G22" i="25"/>
  <c r="F22" i="25"/>
  <c r="F20" i="25" s="1"/>
  <c r="E22" i="25"/>
  <c r="E20" i="25" s="1"/>
  <c r="D22" i="25"/>
  <c r="D20" i="25"/>
  <c r="J11" i="25"/>
  <c r="I11" i="25"/>
  <c r="J10" i="25"/>
  <c r="I10" i="25"/>
  <c r="G9" i="25"/>
  <c r="G7" i="25" s="1"/>
  <c r="F9" i="25"/>
  <c r="F7" i="25" s="1"/>
  <c r="E9" i="25"/>
  <c r="E7" i="25" s="1"/>
  <c r="D9" i="25"/>
  <c r="D7" i="25" s="1"/>
  <c r="L36" i="24"/>
  <c r="K36" i="24"/>
  <c r="J36" i="24"/>
  <c r="I36" i="24"/>
  <c r="L35" i="24"/>
  <c r="K35" i="24"/>
  <c r="J35" i="24"/>
  <c r="I35" i="24"/>
  <c r="G34" i="24"/>
  <c r="I34" i="24" s="1"/>
  <c r="F34" i="24"/>
  <c r="L34" i="24" s="1"/>
  <c r="E34" i="24"/>
  <c r="D34" i="24"/>
  <c r="J24" i="24"/>
  <c r="I24" i="24"/>
  <c r="J23" i="24"/>
  <c r="I23" i="24"/>
  <c r="G22" i="24"/>
  <c r="J22" i="24" s="1"/>
  <c r="F22" i="24"/>
  <c r="E22" i="24"/>
  <c r="E20" i="24" s="1"/>
  <c r="D22" i="24"/>
  <c r="D20" i="24" s="1"/>
  <c r="F20" i="24"/>
  <c r="J11" i="24"/>
  <c r="I11" i="24"/>
  <c r="J10" i="24"/>
  <c r="I10" i="24"/>
  <c r="J9" i="24"/>
  <c r="G9" i="24"/>
  <c r="I9" i="24" s="1"/>
  <c r="F9" i="24"/>
  <c r="E9" i="24"/>
  <c r="E7" i="24" s="1"/>
  <c r="D9" i="24"/>
  <c r="G7" i="24"/>
  <c r="F7" i="24"/>
  <c r="D7" i="24"/>
  <c r="L52" i="23"/>
  <c r="K52" i="23"/>
  <c r="K49" i="23"/>
  <c r="L48" i="23"/>
  <c r="K48" i="23"/>
  <c r="L36" i="23"/>
  <c r="K36" i="23"/>
  <c r="J36" i="23"/>
  <c r="I36" i="23"/>
  <c r="L35" i="23"/>
  <c r="K35" i="23"/>
  <c r="J35" i="23"/>
  <c r="I35" i="23"/>
  <c r="G34" i="23"/>
  <c r="K34" i="23" s="1"/>
  <c r="F34" i="23"/>
  <c r="E34" i="23"/>
  <c r="D34" i="23"/>
  <c r="J24" i="23"/>
  <c r="I24" i="23"/>
  <c r="J23" i="23"/>
  <c r="I23" i="23"/>
  <c r="G22" i="23"/>
  <c r="G20" i="23" s="1"/>
  <c r="F22" i="23"/>
  <c r="F20" i="23" s="1"/>
  <c r="E22" i="23"/>
  <c r="E20" i="23" s="1"/>
  <c r="D22" i="23"/>
  <c r="D20" i="23"/>
  <c r="J11" i="23"/>
  <c r="I11" i="23"/>
  <c r="J10" i="23"/>
  <c r="I10" i="23"/>
  <c r="G9" i="23"/>
  <c r="J9" i="23" s="1"/>
  <c r="F9" i="23"/>
  <c r="E9" i="23"/>
  <c r="E7" i="23" s="1"/>
  <c r="D9" i="23"/>
  <c r="D7" i="23" s="1"/>
  <c r="F7" i="23"/>
  <c r="L52" i="22"/>
  <c r="K52" i="22"/>
  <c r="L51" i="22"/>
  <c r="K51" i="22"/>
  <c r="L50" i="22"/>
  <c r="K50" i="22"/>
  <c r="L49" i="22"/>
  <c r="K49" i="22"/>
  <c r="L36" i="22"/>
  <c r="K36" i="22"/>
  <c r="J36" i="22"/>
  <c r="I36" i="22"/>
  <c r="L35" i="22"/>
  <c r="K35" i="22"/>
  <c r="J35" i="22"/>
  <c r="I35" i="22"/>
  <c r="G34" i="22"/>
  <c r="F34" i="22"/>
  <c r="E34" i="22"/>
  <c r="D34" i="22"/>
  <c r="J24" i="22"/>
  <c r="I24" i="22"/>
  <c r="J23" i="22"/>
  <c r="I23" i="22"/>
  <c r="G22" i="22"/>
  <c r="I22" i="22" s="1"/>
  <c r="F22" i="22"/>
  <c r="F20" i="22" s="1"/>
  <c r="E22" i="22"/>
  <c r="E20" i="22" s="1"/>
  <c r="D22" i="22"/>
  <c r="D20" i="22" s="1"/>
  <c r="G20" i="22"/>
  <c r="J11" i="22"/>
  <c r="I11" i="22"/>
  <c r="J10" i="22"/>
  <c r="I10" i="22"/>
  <c r="G9" i="22"/>
  <c r="F9" i="22"/>
  <c r="E9" i="22"/>
  <c r="D9" i="22"/>
  <c r="D7" i="22" s="1"/>
  <c r="G7" i="22"/>
  <c r="F7" i="22"/>
  <c r="E7" i="22"/>
  <c r="L36" i="21"/>
  <c r="K36" i="21"/>
  <c r="J36" i="21"/>
  <c r="I36" i="21"/>
  <c r="L35" i="21"/>
  <c r="K35" i="21"/>
  <c r="J35" i="21"/>
  <c r="I35" i="21"/>
  <c r="G34" i="21"/>
  <c r="L34" i="21" s="1"/>
  <c r="F34" i="21"/>
  <c r="E34" i="21"/>
  <c r="D34" i="21"/>
  <c r="J24" i="21"/>
  <c r="I24" i="21"/>
  <c r="J23" i="21"/>
  <c r="I23" i="21"/>
  <c r="G22" i="21"/>
  <c r="J22" i="21" s="1"/>
  <c r="F22" i="21"/>
  <c r="F20" i="21" s="1"/>
  <c r="E22" i="21"/>
  <c r="D22" i="21"/>
  <c r="D20" i="21" s="1"/>
  <c r="G20" i="21"/>
  <c r="E20" i="21"/>
  <c r="J11" i="21"/>
  <c r="I11" i="21"/>
  <c r="J10" i="21"/>
  <c r="I10" i="21"/>
  <c r="G9" i="21"/>
  <c r="G7" i="21" s="1"/>
  <c r="F9" i="21"/>
  <c r="F7" i="21" s="1"/>
  <c r="E9" i="21"/>
  <c r="E7" i="21" s="1"/>
  <c r="D9" i="21"/>
  <c r="D7" i="21"/>
  <c r="G24" i="19"/>
  <c r="G22" i="19" s="1"/>
  <c r="K51" i="5"/>
  <c r="L51" i="5"/>
  <c r="K52" i="5"/>
  <c r="L52" i="5"/>
  <c r="K35" i="5"/>
  <c r="K36" i="5"/>
  <c r="L36" i="5"/>
  <c r="L35" i="5"/>
  <c r="J36" i="5"/>
  <c r="J35" i="5"/>
  <c r="I36" i="5"/>
  <c r="I35" i="5"/>
  <c r="E34" i="5"/>
  <c r="F34" i="5"/>
  <c r="G34" i="5"/>
  <c r="J34" i="5" s="1"/>
  <c r="D34" i="5"/>
  <c r="G22" i="5"/>
  <c r="G20" i="5" s="1"/>
  <c r="F22" i="5"/>
  <c r="F20" i="5" s="1"/>
  <c r="E22" i="5"/>
  <c r="E20" i="5" s="1"/>
  <c r="D22" i="5"/>
  <c r="D20" i="5" s="1"/>
  <c r="E9" i="5"/>
  <c r="E7" i="5" s="1"/>
  <c r="J24" i="5"/>
  <c r="I24" i="5"/>
  <c r="J23" i="5"/>
  <c r="I23" i="5"/>
  <c r="I11" i="5"/>
  <c r="J11" i="5"/>
  <c r="I10" i="5"/>
  <c r="J10" i="5"/>
  <c r="F9" i="5"/>
  <c r="F7" i="5" s="1"/>
  <c r="G9" i="5"/>
  <c r="D9" i="5"/>
  <c r="D7" i="5" s="1"/>
  <c r="K46" i="24" l="1"/>
  <c r="L50" i="24"/>
  <c r="L47" i="24"/>
  <c r="K47" i="24"/>
  <c r="K52" i="21"/>
  <c r="K47" i="21"/>
  <c r="K48" i="21"/>
  <c r="K47" i="25"/>
  <c r="K46" i="25"/>
  <c r="L52" i="24"/>
  <c r="L51" i="24"/>
  <c r="K51" i="24"/>
  <c r="L48" i="24"/>
  <c r="L49" i="24"/>
  <c r="L46" i="24"/>
  <c r="K50" i="24"/>
  <c r="L47" i="23"/>
  <c r="L46" i="23"/>
  <c r="L47" i="22"/>
  <c r="L46" i="22"/>
  <c r="K46" i="22"/>
  <c r="L51" i="21"/>
  <c r="L48" i="21"/>
  <c r="K50" i="21"/>
  <c r="L50" i="21"/>
  <c r="L49" i="21"/>
  <c r="K49" i="21"/>
  <c r="K46" i="21"/>
  <c r="L47" i="21"/>
  <c r="K50" i="5"/>
  <c r="L50" i="5"/>
  <c r="K48" i="5"/>
  <c r="L48" i="5"/>
  <c r="L46" i="5"/>
  <c r="K46" i="5"/>
  <c r="L47" i="5"/>
  <c r="K47" i="5"/>
  <c r="L46" i="21"/>
  <c r="L47" i="25"/>
  <c r="K51" i="23"/>
  <c r="K47" i="22"/>
  <c r="L49" i="5"/>
  <c r="K52" i="24"/>
  <c r="L50" i="23"/>
  <c r="L48" i="22"/>
  <c r="L46" i="25"/>
  <c r="K48" i="24"/>
  <c r="K51" i="25"/>
  <c r="K51" i="21"/>
  <c r="K48" i="22"/>
  <c r="K50" i="23"/>
  <c r="K47" i="23"/>
  <c r="R13" i="19"/>
  <c r="R11" i="19"/>
  <c r="Q15" i="19"/>
  <c r="P15" i="19"/>
  <c r="R10" i="19"/>
  <c r="R9" i="19"/>
  <c r="M15" i="19"/>
  <c r="L15" i="19"/>
  <c r="G15" i="19"/>
  <c r="H15" i="19"/>
  <c r="I13" i="19"/>
  <c r="I15" i="19" s="1"/>
  <c r="I12" i="19"/>
  <c r="E12" i="19"/>
  <c r="E11" i="19"/>
  <c r="D15" i="19"/>
  <c r="E10" i="19"/>
  <c r="C15" i="19"/>
  <c r="E9" i="19"/>
  <c r="K34" i="25"/>
  <c r="J50" i="19"/>
  <c r="J34" i="24"/>
  <c r="K34" i="24"/>
  <c r="L51" i="19"/>
  <c r="I34" i="22"/>
  <c r="K50" i="19"/>
  <c r="K34" i="22"/>
  <c r="J34" i="22"/>
  <c r="L34" i="22"/>
  <c r="D49" i="19"/>
  <c r="I50" i="19"/>
  <c r="L50" i="19"/>
  <c r="I34" i="21"/>
  <c r="J51" i="19"/>
  <c r="E49" i="19"/>
  <c r="F49" i="19"/>
  <c r="J22" i="25"/>
  <c r="I22" i="25"/>
  <c r="G20" i="25"/>
  <c r="I39" i="19"/>
  <c r="J38" i="19"/>
  <c r="D37" i="19"/>
  <c r="D35" i="19" s="1"/>
  <c r="E37" i="19"/>
  <c r="E35" i="19" s="1"/>
  <c r="J22" i="23"/>
  <c r="I22" i="21"/>
  <c r="G37" i="19"/>
  <c r="G35" i="19" s="1"/>
  <c r="I9" i="25"/>
  <c r="J9" i="25"/>
  <c r="J25" i="19"/>
  <c r="I9" i="22"/>
  <c r="J9" i="22"/>
  <c r="F24" i="19"/>
  <c r="I9" i="21"/>
  <c r="I26" i="19"/>
  <c r="E24" i="19"/>
  <c r="E22" i="19" s="1"/>
  <c r="I25" i="19"/>
  <c r="I51" i="19"/>
  <c r="K51" i="19"/>
  <c r="G49" i="19"/>
  <c r="F37" i="19"/>
  <c r="J37" i="19" s="1"/>
  <c r="I38" i="19"/>
  <c r="D24" i="19"/>
  <c r="D22" i="19" s="1"/>
  <c r="G7" i="23"/>
  <c r="G20" i="24"/>
  <c r="L34" i="23"/>
  <c r="I22" i="23"/>
  <c r="I9" i="23"/>
  <c r="I34" i="23"/>
  <c r="I22" i="24"/>
  <c r="J34" i="23"/>
  <c r="J22" i="22"/>
  <c r="K34" i="21"/>
  <c r="J9" i="21"/>
  <c r="J34" i="21"/>
  <c r="L34" i="5"/>
  <c r="K34" i="5"/>
  <c r="I34" i="5"/>
  <c r="G7" i="5"/>
  <c r="I22" i="5"/>
  <c r="I9" i="5"/>
  <c r="J22" i="5"/>
  <c r="R15" i="19" l="1"/>
  <c r="E15" i="19"/>
  <c r="K49" i="19"/>
  <c r="J49" i="19"/>
  <c r="I49" i="19"/>
  <c r="L49" i="19"/>
  <c r="F35" i="19"/>
  <c r="I37" i="19"/>
  <c r="I24" i="19"/>
  <c r="F22" i="19"/>
  <c r="J24" i="19"/>
</calcChain>
</file>

<file path=xl/sharedStrings.xml><?xml version="1.0" encoding="utf-8"?>
<sst xmlns="http://schemas.openxmlformats.org/spreadsheetml/2006/main" count="459" uniqueCount="107">
  <si>
    <t>Información Ampliada del Reporte Regional</t>
  </si>
  <si>
    <t>Macro Región Sur</t>
  </si>
  <si>
    <t>TURISMO</t>
  </si>
  <si>
    <t>Arequipa</t>
  </si>
  <si>
    <t>Cusco</t>
  </si>
  <si>
    <t>Madre de Dios</t>
  </si>
  <si>
    <t>Moquegua</t>
  </si>
  <si>
    <t>Puno</t>
  </si>
  <si>
    <t>Tacna</t>
  </si>
  <si>
    <t>MACRO REGIÓN SUR</t>
  </si>
  <si>
    <t>Macro Región Sur: Turismo</t>
  </si>
  <si>
    <t>Región</t>
  </si>
  <si>
    <t>Arribos 2022</t>
  </si>
  <si>
    <t>Var % total 
22/21</t>
  </si>
  <si>
    <t>Pernoctaciones 2022</t>
  </si>
  <si>
    <t>Extranjeros</t>
  </si>
  <si>
    <t>Nacionales</t>
  </si>
  <si>
    <t>Total</t>
  </si>
  <si>
    <t xml:space="preserve">Puno </t>
  </si>
  <si>
    <t>MR Sur</t>
  </si>
  <si>
    <t>Fuente: Mincetur. A junio 2022.</t>
  </si>
  <si>
    <t>1. Arribos</t>
  </si>
  <si>
    <t>2021-Jun</t>
  </si>
  <si>
    <t>2022-Jun</t>
  </si>
  <si>
    <t>var 22/21</t>
  </si>
  <si>
    <t>%</t>
  </si>
  <si>
    <t>Total Macro Región</t>
  </si>
  <si>
    <t>Arribos de huéspedes nacionales y extranjeros a establecimientos de hospedaje</t>
  </si>
  <si>
    <t>Arribo de huéspedes extranjeros a establecimientos de hospedaje</t>
  </si>
  <si>
    <t>Arribo de huéspedes nacionales a establecimientos de hospedaje</t>
  </si>
  <si>
    <t>Nota: Arribos es el número de huéspedes o visitantes que se alojaron en el establecimiento de hospedaje, por lo tanto, se encuentran registrados en el libro de huéspedes. Para contabilizar como arribo se toma en cuenta sólo el primer día que llegó al establecimiento de hospedaje.</t>
  </si>
  <si>
    <t>Fuente: Mincetur.</t>
  </si>
  <si>
    <t>2. Pernoctación</t>
  </si>
  <si>
    <t>Pernoctaciones de huéspedes nacionales y extranjeros a establecimientos de hospedaje</t>
  </si>
  <si>
    <t>Pernoctaciones de huéspedes extranjeros a establecimientos de hospedaje</t>
  </si>
  <si>
    <t>Pernoctaciones de huéspedes nacionales a establecimientos de hospedaje</t>
  </si>
  <si>
    <t xml:space="preserve">Nota: Pernoctaciones se refiere al número total de noches que los huéspedes o visitantes que arribaron al hospedaje permanecen en él.  </t>
  </si>
  <si>
    <t>3. Oferta Hotelera</t>
  </si>
  <si>
    <t>Variación en cantidad y %</t>
  </si>
  <si>
    <t>var 22/19</t>
  </si>
  <si>
    <t>Promedio de habitaciones por establecimiento de hospedaje</t>
  </si>
  <si>
    <t>Número de habitaciones en los establecimientos de hospedaje</t>
  </si>
  <si>
    <t>Número de establecimientos de hospedaje</t>
  </si>
  <si>
    <t>AREQUIPA</t>
  </si>
  <si>
    <t>Total Departamento</t>
  </si>
  <si>
    <t>4. Llegada de visitantes a sitios turísticos, museos y áreas naturales protegidas por el Estado</t>
  </si>
  <si>
    <t>Atractivos turísticos en orden de prioridad</t>
  </si>
  <si>
    <t>Nacional</t>
  </si>
  <si>
    <t>Extranjero</t>
  </si>
  <si>
    <t>Llegada de visitantes al Valle del Colca</t>
  </si>
  <si>
    <t>*Datos a Abril</t>
  </si>
  <si>
    <t>Llegada de visitantes al Monasterio de Santa Catalina</t>
  </si>
  <si>
    <t>Llegada de Visitantes a la Reserva Paisajística Sub Cuenca del Cotahuasi</t>
  </si>
  <si>
    <t xml:space="preserve">Llegada de Visitantes al Santuario Nacional Lagunas de Mejía </t>
  </si>
  <si>
    <t xml:space="preserve">Llegada de Visitantes a la Reserva Nacional de Salinas y Aguada Blanca </t>
  </si>
  <si>
    <t>CUSCO</t>
  </si>
  <si>
    <t>Llegada de visitantes a la Ciudad Inka de Machu Picchu</t>
  </si>
  <si>
    <t>machu</t>
  </si>
  <si>
    <t>Llegada de Visitantes A Saqsayhuaman</t>
  </si>
  <si>
    <t>Inka Intihuatana</t>
  </si>
  <si>
    <t>Llegada de visitantes A Ollantaytambo</t>
  </si>
  <si>
    <t>*A Julio</t>
  </si>
  <si>
    <t>Santuario Historico de Machu Picchu</t>
  </si>
  <si>
    <t>Llegada de Visitantes A Pisaq</t>
  </si>
  <si>
    <t>Llegada de visitantes al Complejo Arqueológico de Moray</t>
  </si>
  <si>
    <t>Llegada de visitantes al Complejo Arqueológico de Tipón</t>
  </si>
  <si>
    <t>Llegada de Visitantes al Museo Histórico Regional del Cusco</t>
  </si>
  <si>
    <t>MADRE DE DIOS</t>
  </si>
  <si>
    <t>Llegada de visitantes a la Reserva Nacional de Tambopata</t>
  </si>
  <si>
    <t>Llegada de Visitantes al Parque Nacional del Manu</t>
  </si>
  <si>
    <t>*A Junio</t>
  </si>
  <si>
    <t>MOQUEGUA</t>
  </si>
  <si>
    <t>Llegada de Visitantes al Museo Contisuyo</t>
  </si>
  <si>
    <t>Llegada de Visitantes a la Reserva Nacional de Islas, Islotes y Puntas Guaneras-Punta Coles</t>
  </si>
  <si>
    <t>PUNO</t>
  </si>
  <si>
    <t>Llegada de visitantes a la Reserva Nacional del Titicaca</t>
  </si>
  <si>
    <t>Llegada de visitantes al Complejo Arqueológico de Sillustani</t>
  </si>
  <si>
    <t>Llegada de visitantes a la Isla Taquile del Lago Titicaca</t>
  </si>
  <si>
    <t>Llegada de visitantes a la Isla Uros del Lago Titicaca</t>
  </si>
  <si>
    <t>Llegada de Visitantes al Museo Lítico de Pukara</t>
  </si>
  <si>
    <t>Llegada de visitantes a la Isla Amantani del Lago Titicaca</t>
  </si>
  <si>
    <t>Llegada de Visitantes al Templo Museo "San Juan de Letran"</t>
  </si>
  <si>
    <t>TACNA</t>
  </si>
  <si>
    <t>Llegada de visitantes al Museo Histórico Regional de Tacna</t>
  </si>
  <si>
    <t>Llegada de visitantes al Museo de Sitio las Peañas</t>
  </si>
  <si>
    <t>sector</t>
  </si>
  <si>
    <t>contri</t>
  </si>
  <si>
    <t>COMERCIO</t>
  </si>
  <si>
    <t>Row Labels</t>
  </si>
  <si>
    <t>Sum of contri</t>
  </si>
  <si>
    <t>CONSTRUCCION</t>
  </si>
  <si>
    <t>AGROPECUARIO</t>
  </si>
  <si>
    <t>MANUFACTURA</t>
  </si>
  <si>
    <t>MINERIA E HIDROCARBUROS</t>
  </si>
  <si>
    <t>PESCA</t>
  </si>
  <si>
    <t>OTROS SERVICIOS</t>
  </si>
  <si>
    <t>Grand Total</t>
  </si>
  <si>
    <t>2019: Ene-Abr</t>
  </si>
  <si>
    <t>2022: Ene-Abr</t>
  </si>
  <si>
    <t>2019: Ene-Jul</t>
  </si>
  <si>
    <t>2022: Ene-Jul</t>
  </si>
  <si>
    <t>2019: Ene-Jun</t>
  </si>
  <si>
    <t>2022: Ene-Jun</t>
  </si>
  <si>
    <t>2019: Ene-Ago</t>
  </si>
  <si>
    <t>2022: Ene-Ago</t>
  </si>
  <si>
    <t>Edición N° 439</t>
  </si>
  <si>
    <t>Miércoles 26 de octubre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</si>
</sst>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 ###\ ###;_*\ #\ ###\ ###;_*\ &quot;-&quot;;_(@_)"/>
    <numFmt numFmtId="166" formatCode="#,##0.0"/>
  </numFmts>
  <fonts count="21" x14ac:knownFonts="1">
    <font>
      <sz val="11"/>
      <color theme="1"/>
      <name val="Calibri"/>
      <family val="2"/>
      <scheme val="minor"/>
    </font>
    <font>
      <sz val="11"/>
      <color theme="1"/>
      <name val="Calibri"/>
      <family val="2"/>
      <scheme val="minor"/>
    </font>
    <font>
      <sz val="10"/>
      <name val="Arial"/>
      <family val="2"/>
    </font>
    <font>
      <sz val="10"/>
      <color theme="1"/>
      <name val="Arial Narrow"/>
      <family val="2"/>
    </font>
    <font>
      <sz val="10"/>
      <name val="Arial Narrow"/>
      <family val="2"/>
    </font>
    <font>
      <b/>
      <sz val="11"/>
      <color theme="1"/>
      <name val="Calibri"/>
      <family val="2"/>
      <scheme val="minor"/>
    </font>
    <font>
      <sz val="10"/>
      <color rgb="FF000000"/>
      <name val="Arial Narrow"/>
      <family val="2"/>
    </font>
    <font>
      <b/>
      <sz val="10"/>
      <color theme="1"/>
      <name val="Arial Narrow"/>
      <family val="2"/>
    </font>
    <font>
      <sz val="10"/>
      <color theme="0"/>
      <name val="Arial Narrow"/>
      <family val="2"/>
    </font>
    <font>
      <b/>
      <sz val="24"/>
      <color theme="1"/>
      <name val="Amasis MT Pro Light"/>
      <family val="1"/>
    </font>
    <font>
      <sz val="11"/>
      <color theme="1"/>
      <name val="Amasis MT Pro"/>
      <family val="1"/>
    </font>
    <font>
      <b/>
      <sz val="18"/>
      <color theme="1"/>
      <name val="Amasis MT Pro"/>
      <family val="1"/>
    </font>
    <font>
      <i/>
      <sz val="11"/>
      <color theme="1"/>
      <name val="Amasis MT Pro"/>
      <family val="1"/>
    </font>
    <font>
      <u/>
      <sz val="11"/>
      <color theme="1"/>
      <name val="Amasis MT Pro"/>
      <family val="1"/>
    </font>
    <font>
      <sz val="28"/>
      <color rgb="FFC00000"/>
      <name val="Amasis MT Pro"/>
      <family val="1"/>
    </font>
    <font>
      <sz val="22"/>
      <color rgb="FFC00000"/>
      <name val="Amasis MT Pro"/>
      <family val="1"/>
    </font>
    <font>
      <b/>
      <sz val="11"/>
      <name val="Arial Narrow"/>
      <family val="2"/>
    </font>
    <font>
      <b/>
      <sz val="14"/>
      <color indexed="8"/>
      <name val="Arial Narrow"/>
      <family val="2"/>
    </font>
    <font>
      <sz val="8"/>
      <name val="Arial Narrow"/>
      <family val="2"/>
    </font>
    <font>
      <b/>
      <sz val="12"/>
      <color theme="1"/>
      <name val="Arial Narrow"/>
      <family val="2"/>
    </font>
    <font>
      <sz val="9"/>
      <color theme="1"/>
      <name val="Arial Narrow"/>
      <family val="2"/>
    </font>
  </fonts>
  <fills count="3">
    <fill>
      <patternFill patternType="none"/>
    </fill>
    <fill>
      <patternFill patternType="gray125"/>
    </fill>
    <fill>
      <patternFill patternType="solid">
        <fgColor theme="4" tint="0.79998168889431442"/>
        <bgColor theme="4" tint="0.79998168889431442"/>
      </patternFill>
    </fill>
  </fills>
  <borders count="19">
    <border>
      <left/>
      <right/>
      <top/>
      <bottom/>
      <diagonal/>
    </border>
    <border>
      <left/>
      <right/>
      <top style="thin">
        <color theme="4" tint="0.39997558519241921"/>
      </top>
      <bottom/>
      <diagonal/>
    </border>
    <border>
      <left/>
      <right/>
      <top/>
      <bottom style="thin">
        <color indexed="64"/>
      </bottom>
      <diagonal/>
    </border>
    <border>
      <left/>
      <right/>
      <top style="thin">
        <color indexed="64"/>
      </top>
      <bottom style="thin">
        <color theme="1" tint="0.499984740745262"/>
      </bottom>
      <diagonal/>
    </border>
    <border>
      <left/>
      <right/>
      <top/>
      <bottom style="thin">
        <color theme="1" tint="0.499984740745262"/>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top style="thin">
        <color rgb="FF808080"/>
      </top>
      <bottom/>
      <diagonal/>
    </border>
    <border>
      <left style="thin">
        <color rgb="FF808080"/>
      </left>
      <right/>
      <top/>
      <bottom/>
      <diagonal/>
    </border>
    <border>
      <left style="thin">
        <color rgb="FF808080"/>
      </left>
      <right/>
      <top/>
      <bottom style="thin">
        <color rgb="FF808080"/>
      </bottom>
      <diagonal/>
    </border>
    <border>
      <left/>
      <right/>
      <top/>
      <bottom style="thin">
        <color rgb="FF808080"/>
      </bottom>
      <diagonal/>
    </border>
    <border>
      <left style="thin">
        <color rgb="FF808080"/>
      </left>
      <right style="thin">
        <color rgb="FF808080"/>
      </right>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cellStyleXfs>
  <cellXfs count="75">
    <xf numFmtId="0" fontId="0" fillId="0" borderId="0" xfId="0"/>
    <xf numFmtId="0" fontId="3" fillId="0" borderId="0" xfId="0" applyFont="1" applyAlignment="1">
      <alignment vertical="center"/>
    </xf>
    <xf numFmtId="0" fontId="6" fillId="0" borderId="0" xfId="0" applyFont="1" applyAlignment="1">
      <alignment horizontal="left"/>
    </xf>
    <xf numFmtId="164" fontId="6" fillId="0" borderId="0" xfId="1" applyNumberFormat="1" applyFont="1"/>
    <xf numFmtId="164" fontId="4" fillId="0" borderId="0" xfId="1" applyNumberFormat="1" applyFont="1"/>
    <xf numFmtId="0" fontId="4" fillId="0" borderId="0" xfId="0" applyFont="1" applyAlignment="1">
      <alignment horizontal="left"/>
    </xf>
    <xf numFmtId="0" fontId="0" fillId="0" borderId="0" xfId="0" pivotButton="1"/>
    <xf numFmtId="0" fontId="0" fillId="0" borderId="0" xfId="0" applyAlignment="1">
      <alignment horizontal="left"/>
    </xf>
    <xf numFmtId="0" fontId="5" fillId="2" borderId="1" xfId="0" applyFont="1" applyFill="1" applyBorder="1" applyAlignment="1">
      <alignment horizontal="left"/>
    </xf>
    <xf numFmtId="0" fontId="5" fillId="2" borderId="1" xfId="0" applyFont="1" applyFill="1" applyBorder="1"/>
    <xf numFmtId="0" fontId="10" fillId="0" borderId="0" xfId="0" applyFont="1"/>
    <xf numFmtId="0" fontId="13" fillId="0" borderId="0" xfId="0" applyFont="1" applyAlignment="1">
      <alignment horizontal="center"/>
    </xf>
    <xf numFmtId="0" fontId="3" fillId="0" borderId="2" xfId="0" applyFont="1" applyBorder="1" applyAlignment="1">
      <alignment vertical="center"/>
    </xf>
    <xf numFmtId="0" fontId="3" fillId="0" borderId="3" xfId="0" applyFont="1" applyBorder="1" applyAlignment="1">
      <alignment vertical="center"/>
    </xf>
    <xf numFmtId="0" fontId="7" fillId="0" borderId="0" xfId="0" applyFont="1" applyAlignment="1">
      <alignment vertical="center"/>
    </xf>
    <xf numFmtId="0" fontId="3" fillId="0" borderId="4" xfId="0" applyFont="1" applyBorder="1" applyAlignment="1">
      <alignment vertical="center"/>
    </xf>
    <xf numFmtId="0" fontId="7" fillId="0" borderId="2" xfId="0" applyFont="1" applyBorder="1" applyAlignment="1">
      <alignment horizontal="center" vertical="center"/>
    </xf>
    <xf numFmtId="0" fontId="3" fillId="0" borderId="0" xfId="0" applyFont="1" applyAlignment="1">
      <alignment horizontal="center" vertical="center"/>
    </xf>
    <xf numFmtId="3" fontId="3" fillId="0" borderId="0" xfId="0" applyNumberFormat="1" applyFont="1" applyAlignment="1">
      <alignment vertical="center"/>
    </xf>
    <xf numFmtId="3" fontId="7" fillId="0" borderId="0" xfId="0" applyNumberFormat="1" applyFont="1" applyAlignment="1">
      <alignment vertical="center"/>
    </xf>
    <xf numFmtId="3" fontId="3" fillId="0" borderId="0" xfId="1" applyNumberFormat="1" applyFont="1" applyAlignment="1">
      <alignment vertical="center"/>
    </xf>
    <xf numFmtId="3" fontId="3" fillId="0" borderId="2" xfId="1" applyNumberFormat="1" applyFont="1" applyBorder="1" applyAlignment="1">
      <alignment vertical="center"/>
    </xf>
    <xf numFmtId="3" fontId="7" fillId="0" borderId="3" xfId="1" applyNumberFormat="1" applyFont="1" applyBorder="1" applyAlignment="1">
      <alignment vertical="center"/>
    </xf>
    <xf numFmtId="3" fontId="8" fillId="0" borderId="5" xfId="0" applyNumberFormat="1" applyFont="1" applyBorder="1" applyAlignment="1">
      <alignment vertical="center"/>
    </xf>
    <xf numFmtId="9" fontId="3" fillId="0" borderId="2" xfId="2" applyFont="1" applyBorder="1" applyAlignment="1">
      <alignment vertical="center"/>
    </xf>
    <xf numFmtId="0" fontId="18" fillId="0" borderId="0" xfId="4" applyFont="1"/>
    <xf numFmtId="0" fontId="2" fillId="0" borderId="0" xfId="4"/>
    <xf numFmtId="165" fontId="18" fillId="0" borderId="0" xfId="4" applyNumberFormat="1" applyFont="1" applyAlignment="1">
      <alignment vertical="center"/>
    </xf>
    <xf numFmtId="0" fontId="3" fillId="0" borderId="7" xfId="0" applyFont="1" applyBorder="1" applyAlignment="1">
      <alignment vertical="center"/>
    </xf>
    <xf numFmtId="0" fontId="20" fillId="0" borderId="0" xfId="0" applyFont="1" applyAlignment="1">
      <alignment vertical="center"/>
    </xf>
    <xf numFmtId="0" fontId="7" fillId="0" borderId="0" xfId="0" applyFont="1" applyAlignment="1">
      <alignment horizontal="center" vertical="center"/>
    </xf>
    <xf numFmtId="9" fontId="7" fillId="0" borderId="3" xfId="2" applyFont="1" applyBorder="1" applyAlignment="1">
      <alignment vertical="center"/>
    </xf>
    <xf numFmtId="9" fontId="7" fillId="0" borderId="0" xfId="2" applyFont="1" applyBorder="1" applyAlignment="1">
      <alignment vertical="center"/>
    </xf>
    <xf numFmtId="9" fontId="3" fillId="0" borderId="0" xfId="2" applyFont="1" applyBorder="1" applyAlignment="1">
      <alignment vertical="center"/>
    </xf>
    <xf numFmtId="166" fontId="3" fillId="0" borderId="0" xfId="1" applyNumberFormat="1" applyFont="1" applyAlignment="1">
      <alignment vertical="center"/>
    </xf>
    <xf numFmtId="3" fontId="7" fillId="0" borderId="0" xfId="1" applyNumberFormat="1" applyFont="1" applyAlignment="1">
      <alignment vertical="center"/>
    </xf>
    <xf numFmtId="0" fontId="7" fillId="0" borderId="2" xfId="0" applyFont="1" applyBorder="1" applyAlignment="1">
      <alignment vertical="center"/>
    </xf>
    <xf numFmtId="0" fontId="3" fillId="0" borderId="7" xfId="0" applyFont="1" applyBorder="1" applyAlignment="1">
      <alignment horizontal="lef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19" fillId="0" borderId="0" xfId="0" applyFont="1" applyAlignment="1">
      <alignment vertical="center"/>
    </xf>
    <xf numFmtId="0" fontId="6" fillId="0" borderId="7" xfId="0" applyFont="1" applyBorder="1" applyAlignment="1">
      <alignment horizontal="center" vertical="center" wrapText="1"/>
    </xf>
    <xf numFmtId="164" fontId="8" fillId="0" borderId="0" xfId="1" applyNumberFormat="1" applyFont="1" applyBorder="1" applyAlignment="1">
      <alignment vertical="center"/>
    </xf>
    <xf numFmtId="0" fontId="8" fillId="0" borderId="0" xfId="0" applyFont="1" applyAlignment="1">
      <alignment vertical="center"/>
    </xf>
    <xf numFmtId="164" fontId="6" fillId="0" borderId="12" xfId="1" applyNumberFormat="1" applyFont="1" applyBorder="1" applyAlignment="1">
      <alignment horizontal="center" vertical="center"/>
    </xf>
    <xf numFmtId="164" fontId="6" fillId="0" borderId="0" xfId="1" applyNumberFormat="1" applyFont="1" applyBorder="1" applyAlignment="1">
      <alignment horizontal="center" vertical="center"/>
    </xf>
    <xf numFmtId="164" fontId="4" fillId="0" borderId="12" xfId="1" applyNumberFormat="1" applyFont="1" applyBorder="1" applyAlignment="1">
      <alignment horizontal="center" vertical="center"/>
    </xf>
    <xf numFmtId="9" fontId="4" fillId="0" borderId="12" xfId="0" applyNumberFormat="1" applyFont="1" applyBorder="1" applyAlignment="1">
      <alignment horizontal="center" vertical="center"/>
    </xf>
    <xf numFmtId="164" fontId="6" fillId="0" borderId="0" xfId="1" applyNumberFormat="1" applyFont="1" applyAlignment="1">
      <alignment horizontal="center" vertical="center"/>
    </xf>
    <xf numFmtId="164" fontId="6" fillId="0" borderId="13" xfId="1" applyNumberFormat="1" applyFont="1" applyBorder="1" applyAlignment="1">
      <alignment horizontal="center" vertical="center"/>
    </xf>
    <xf numFmtId="164" fontId="6" fillId="0" borderId="17" xfId="1" applyNumberFormat="1" applyFont="1" applyBorder="1" applyAlignment="1">
      <alignment horizontal="center" vertical="center"/>
    </xf>
    <xf numFmtId="164" fontId="4" fillId="0" borderId="18" xfId="1" applyNumberFormat="1" applyFont="1" applyBorder="1" applyAlignment="1">
      <alignment horizontal="center" vertical="center"/>
    </xf>
    <xf numFmtId="9" fontId="4" fillId="0" borderId="13" xfId="0" applyNumberFormat="1" applyFont="1" applyBorder="1" applyAlignment="1">
      <alignment horizontal="center" vertical="center"/>
    </xf>
    <xf numFmtId="4" fontId="3" fillId="0" borderId="0" xfId="0" applyNumberFormat="1" applyFont="1" applyAlignment="1">
      <alignment vertical="center"/>
    </xf>
    <xf numFmtId="0" fontId="9" fillId="0" borderId="0" xfId="0" applyFont="1" applyAlignment="1">
      <alignment horizontal="center"/>
    </xf>
    <xf numFmtId="0" fontId="15"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2" fillId="0" borderId="0" xfId="0" applyFont="1" applyAlignment="1">
      <alignment horizontal="center"/>
    </xf>
    <xf numFmtId="0" fontId="18" fillId="0" borderId="0" xfId="4" applyFont="1" applyAlignment="1">
      <alignment horizontal="left" vertical="center"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16" fillId="0" borderId="2" xfId="0" applyFont="1" applyBorder="1" applyAlignment="1">
      <alignment horizontal="left" vertical="center"/>
    </xf>
    <xf numFmtId="0" fontId="17" fillId="0" borderId="0" xfId="0" applyFont="1" applyAlignment="1">
      <alignment horizontal="center" vertical="center"/>
    </xf>
    <xf numFmtId="0" fontId="19" fillId="0" borderId="0" xfId="0" applyFont="1" applyAlignment="1">
      <alignment horizontal="center" vertical="center"/>
    </xf>
    <xf numFmtId="0" fontId="3" fillId="0" borderId="4"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18" fillId="0" borderId="0" xfId="5" applyFont="1" applyAlignment="1">
      <alignment horizontal="left" vertical="center" wrapText="1"/>
    </xf>
  </cellXfs>
  <cellStyles count="10">
    <cellStyle name="Millares" xfId="1" builtinId="3"/>
    <cellStyle name="Millares 2" xfId="7" xr:uid="{1B990DA7-EC52-4449-8F6B-195273406D8A}"/>
    <cellStyle name="Normal" xfId="0" builtinId="0"/>
    <cellStyle name="Normal 2" xfId="8" xr:uid="{8FB14E89-8DC9-47C0-B80F-2A245D8E548F}"/>
    <cellStyle name="Normal 2 2 2" xfId="9" xr:uid="{C8FAB084-8155-431D-8207-F0D01199D885}"/>
    <cellStyle name="Normal 2_Carpeta de Información del Sistema Financiero - Cuadros" xfId="6" xr:uid="{14AFED91-3967-4DB5-92AE-352C9B62A99B}"/>
    <cellStyle name="Normal 3" xfId="3" xr:uid="{CC8A76CE-48D9-48B1-B181-0957FFDB9B7A}"/>
    <cellStyle name="Normal 34" xfId="5" xr:uid="{3800470E-BB59-417B-9487-D7E3A8D7A909}"/>
    <cellStyle name="Normal_Creditos y Depos x dpto_ NuevoFormato" xfId="4" xr:uid="{01B6CC44-3A4E-400B-AA41-7974EA063726}"/>
    <cellStyle name="Porcentaje" xfId="2"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Arial Narrow" panose="020B0606020202030204" pitchFamily="34" charset="0"/>
                <a:ea typeface="+mj-ea"/>
                <a:cs typeface="+mj-cs"/>
              </a:defRPr>
            </a:pPr>
            <a:r>
              <a:rPr lang="es-PE" sz="1400">
                <a:solidFill>
                  <a:sysClr val="windowText" lastClr="000000"/>
                </a:solidFill>
              </a:rPr>
              <a:t>Macro</a:t>
            </a:r>
            <a:r>
              <a:rPr lang="es-PE" sz="1400" baseline="0">
                <a:solidFill>
                  <a:sysClr val="windowText" lastClr="000000"/>
                </a:solidFill>
              </a:rPr>
              <a:t> región Sur: Turismo</a:t>
            </a:r>
            <a:endParaRPr lang="es-PE" sz="1400">
              <a:solidFill>
                <a:sysClr val="windowText" lastClr="000000"/>
              </a:solidFill>
            </a:endParaRPr>
          </a:p>
        </c:rich>
      </c:tx>
      <c:layout>
        <c:manualLayout>
          <c:xMode val="edge"/>
          <c:yMode val="edge"/>
          <c:x val="0.30053031448985251"/>
          <c:y val="3.1006540671059665E-2"/>
        </c:manualLayout>
      </c:layout>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Arial Narrow" panose="020B0606020202030204" pitchFamily="34" charset="0"/>
              <a:ea typeface="+mj-ea"/>
              <a:cs typeface="+mj-cs"/>
            </a:defRPr>
          </a:pPr>
          <a:endParaRPr lang="es-PE"/>
        </a:p>
      </c:txPr>
    </c:title>
    <c:autoTitleDeleted val="0"/>
    <c:plotArea>
      <c:layout>
        <c:manualLayout>
          <c:layoutTarget val="inner"/>
          <c:xMode val="edge"/>
          <c:yMode val="edge"/>
          <c:x val="0.19820582267570142"/>
          <c:y val="0.15585233632016887"/>
          <c:w val="0.77958438271857111"/>
          <c:h val="0.6064314331683488"/>
        </c:manualLayout>
      </c:layout>
      <c:barChart>
        <c:barDir val="col"/>
        <c:grouping val="clustered"/>
        <c:varyColors val="0"/>
        <c:ser>
          <c:idx val="0"/>
          <c:order val="0"/>
          <c:tx>
            <c:strRef>
              <c:f>SUR!$C$7</c:f>
              <c:strCache>
                <c:ptCount val="1"/>
                <c:pt idx="0">
                  <c:v>Arribos 2022</c:v>
                </c:pt>
              </c:strCache>
            </c:strRef>
          </c:tx>
          <c:spPr>
            <a:solidFill>
              <a:schemeClr val="accent1"/>
            </a:solidFill>
            <a:ln>
              <a:noFill/>
            </a:ln>
            <a:effectLst/>
          </c:spPr>
          <c:invertIfNegative val="0"/>
          <c:cat>
            <c:strRef>
              <c:f>SUR!$B$9:$B$14</c:f>
              <c:strCache>
                <c:ptCount val="6"/>
                <c:pt idx="0">
                  <c:v>Arequipa</c:v>
                </c:pt>
                <c:pt idx="1">
                  <c:v>Cusco</c:v>
                </c:pt>
                <c:pt idx="2">
                  <c:v>Madre de Dios</c:v>
                </c:pt>
                <c:pt idx="3">
                  <c:v>Moquegua</c:v>
                </c:pt>
                <c:pt idx="4">
                  <c:v>Puno </c:v>
                </c:pt>
                <c:pt idx="5">
                  <c:v>Tacna</c:v>
                </c:pt>
              </c:strCache>
            </c:strRef>
          </c:cat>
          <c:val>
            <c:numRef>
              <c:f>SUR!$E$9:$E$14</c:f>
              <c:numCache>
                <c:formatCode>_-* #,##0_-;\-* #,##0_-;_-* "-"??_-;_-@_-</c:formatCode>
                <c:ptCount val="6"/>
                <c:pt idx="0">
                  <c:v>731883</c:v>
                </c:pt>
                <c:pt idx="1">
                  <c:v>1158150</c:v>
                </c:pt>
                <c:pt idx="2">
                  <c:v>233532</c:v>
                </c:pt>
                <c:pt idx="3">
                  <c:v>103331</c:v>
                </c:pt>
                <c:pt idx="4">
                  <c:v>465263</c:v>
                </c:pt>
                <c:pt idx="5">
                  <c:v>142342</c:v>
                </c:pt>
              </c:numCache>
            </c:numRef>
          </c:val>
          <c:extLst>
            <c:ext xmlns:c16="http://schemas.microsoft.com/office/drawing/2014/chart" uri="{C3380CC4-5D6E-409C-BE32-E72D297353CC}">
              <c16:uniqueId val="{00000000-4C2F-4689-9A45-98AB8D059FB7}"/>
            </c:ext>
          </c:extLst>
        </c:ser>
        <c:ser>
          <c:idx val="1"/>
          <c:order val="1"/>
          <c:tx>
            <c:strRef>
              <c:f>SUR!$G$7</c:f>
              <c:strCache>
                <c:ptCount val="1"/>
                <c:pt idx="0">
                  <c:v>Pernoctaciones 2022</c:v>
                </c:pt>
              </c:strCache>
            </c:strRef>
          </c:tx>
          <c:spPr>
            <a:solidFill>
              <a:schemeClr val="accent3"/>
            </a:solidFill>
            <a:ln>
              <a:noFill/>
            </a:ln>
            <a:effectLst/>
          </c:spPr>
          <c:invertIfNegative val="0"/>
          <c:cat>
            <c:strRef>
              <c:f>SUR!$B$9:$B$14</c:f>
              <c:strCache>
                <c:ptCount val="6"/>
                <c:pt idx="0">
                  <c:v>Arequipa</c:v>
                </c:pt>
                <c:pt idx="1">
                  <c:v>Cusco</c:v>
                </c:pt>
                <c:pt idx="2">
                  <c:v>Madre de Dios</c:v>
                </c:pt>
                <c:pt idx="3">
                  <c:v>Moquegua</c:v>
                </c:pt>
                <c:pt idx="4">
                  <c:v>Puno </c:v>
                </c:pt>
                <c:pt idx="5">
                  <c:v>Tacna</c:v>
                </c:pt>
              </c:strCache>
            </c:strRef>
          </c:cat>
          <c:val>
            <c:numRef>
              <c:f>SUR!$I$9:$I$14</c:f>
              <c:numCache>
                <c:formatCode>_-* #,##0_-;\-* #,##0_-;_-* "-"??_-;_-@_-</c:formatCode>
                <c:ptCount val="6"/>
                <c:pt idx="0">
                  <c:v>1134860</c:v>
                </c:pt>
                <c:pt idx="1">
                  <c:v>2057935</c:v>
                </c:pt>
                <c:pt idx="2">
                  <c:v>293992</c:v>
                </c:pt>
                <c:pt idx="3">
                  <c:v>197378</c:v>
                </c:pt>
                <c:pt idx="4">
                  <c:v>599496</c:v>
                </c:pt>
                <c:pt idx="5">
                  <c:v>190045</c:v>
                </c:pt>
              </c:numCache>
            </c:numRef>
          </c:val>
          <c:extLst>
            <c:ext xmlns:c16="http://schemas.microsoft.com/office/drawing/2014/chart" uri="{C3380CC4-5D6E-409C-BE32-E72D297353CC}">
              <c16:uniqueId val="{00000001-4C2F-4689-9A45-98AB8D059FB7}"/>
            </c:ext>
          </c:extLst>
        </c:ser>
        <c:dLbls>
          <c:showLegendKey val="0"/>
          <c:showVal val="0"/>
          <c:showCatName val="0"/>
          <c:showSerName val="0"/>
          <c:showPercent val="0"/>
          <c:showBubbleSize val="0"/>
        </c:dLbls>
        <c:gapWidth val="267"/>
        <c:overlap val="-43"/>
        <c:axId val="842498031"/>
        <c:axId val="842500943"/>
      </c:barChart>
      <c:catAx>
        <c:axId val="842498031"/>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Arial Narrow" panose="020B0606020202030204" pitchFamily="34" charset="0"/>
                <a:ea typeface="+mn-ea"/>
                <a:cs typeface="+mn-cs"/>
              </a:defRPr>
            </a:pPr>
            <a:endParaRPr lang="es-PE"/>
          </a:p>
        </c:txPr>
        <c:crossAx val="842500943"/>
        <c:crosses val="autoZero"/>
        <c:auto val="1"/>
        <c:lblAlgn val="ctr"/>
        <c:lblOffset val="100"/>
        <c:noMultiLvlLbl val="0"/>
      </c:catAx>
      <c:valAx>
        <c:axId val="842500943"/>
        <c:scaling>
          <c:orientation val="minMax"/>
          <c:max val="2100000"/>
        </c:scaling>
        <c:delete val="0"/>
        <c:axPos val="l"/>
        <c:majorGridlines>
          <c:spPr>
            <a:ln w="9525" cap="flat" cmpd="sng" algn="ctr">
              <a:solidFill>
                <a:schemeClr val="dk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Arial Narrow" panose="020B0606020202030204" pitchFamily="34" charset="0"/>
                <a:ea typeface="+mn-ea"/>
                <a:cs typeface="+mn-cs"/>
              </a:defRPr>
            </a:pPr>
            <a:endParaRPr lang="es-PE"/>
          </a:p>
        </c:txPr>
        <c:crossAx val="842498031"/>
        <c:crosses val="autoZero"/>
        <c:crossBetween val="between"/>
        <c:majorUnit val="300000"/>
      </c:valAx>
      <c:dTable>
        <c:showHorzBorder val="1"/>
        <c:showVertBorder val="1"/>
        <c:showOutline val="1"/>
        <c:showKeys val="1"/>
        <c:spPr>
          <a:noFill/>
          <a:ln w="9525" cap="flat" cmpd="sng" algn="ctr">
            <a:solidFill>
              <a:schemeClr val="dk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dk1">
                    <a:lumMod val="65000"/>
                    <a:lumOff val="35000"/>
                  </a:schemeClr>
                </a:solidFill>
                <a:latin typeface="Arial Narrow" panose="020B0606020202030204" pitchFamily="34" charset="0"/>
                <a:ea typeface="+mn-ea"/>
                <a:cs typeface="+mn-cs"/>
              </a:defRPr>
            </a:pPr>
            <a:endParaRPr lang="es-PE"/>
          </a:p>
        </c:txPr>
      </c:dTable>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noFill/>
      <a:round/>
    </a:ln>
    <a:effectLst/>
  </c:spPr>
  <c:txPr>
    <a:bodyPr/>
    <a:lstStyle/>
    <a:p>
      <a:pPr>
        <a:defRPr>
          <a:latin typeface="Arial Narrow" panose="020B0606020202030204" pitchFamily="34" charset="0"/>
        </a:defRPr>
      </a:pPr>
      <a:endParaRPr lang="es-P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289561</xdr:colOff>
      <xdr:row>0</xdr:row>
      <xdr:rowOff>0</xdr:rowOff>
    </xdr:from>
    <xdr:to>
      <xdr:col>12</xdr:col>
      <xdr:colOff>419101</xdr:colOff>
      <xdr:row>7</xdr:row>
      <xdr:rowOff>64298</xdr:rowOff>
    </xdr:to>
    <xdr:pic>
      <xdr:nvPicPr>
        <xdr:cNvPr id="2" name="Picture 1" descr="Nuestros aliados | CCI FRANCE PÉROU">
          <a:extLst>
            <a:ext uri="{FF2B5EF4-FFF2-40B4-BE49-F238E27FC236}">
              <a16:creationId xmlns:a16="http://schemas.microsoft.com/office/drawing/2014/main" id="{048E9351-B3BC-43A2-A8CB-FAE88973A507}"/>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21086" r="21655"/>
        <a:stretch/>
      </xdr:blipFill>
      <xdr:spPr bwMode="auto">
        <a:xfrm>
          <a:off x="6385561" y="0"/>
          <a:ext cx="1348740" cy="13444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0</xdr:col>
      <xdr:colOff>714375</xdr:colOff>
      <xdr:row>4</xdr:row>
      <xdr:rowOff>184320</xdr:rowOff>
    </xdr:to>
    <xdr:pic>
      <xdr:nvPicPr>
        <xdr:cNvPr id="2" name="Picture 2" descr="PERUCÁMARAS">
          <a:extLst>
            <a:ext uri="{FF2B5EF4-FFF2-40B4-BE49-F238E27FC236}">
              <a16:creationId xmlns:a16="http://schemas.microsoft.com/office/drawing/2014/main" id="{9BFE6B49-FC00-40DF-862F-D741D858840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46" r="52537" b="6179"/>
        <a:stretch/>
      </xdr:blipFill>
      <xdr:spPr bwMode="auto">
        <a:xfrm>
          <a:off x="0" y="247650"/>
          <a:ext cx="714375" cy="7170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256443</xdr:colOff>
      <xdr:row>1</xdr:row>
      <xdr:rowOff>92692</xdr:rowOff>
    </xdr:from>
    <xdr:to>
      <xdr:col>17</xdr:col>
      <xdr:colOff>219808</xdr:colOff>
      <xdr:row>16</xdr:row>
      <xdr:rowOff>77906</xdr:rowOff>
    </xdr:to>
    <xdr:graphicFrame macro="">
      <xdr:nvGraphicFramePr>
        <xdr:cNvPr id="3" name="Gráfico 2">
          <a:extLst>
            <a:ext uri="{FF2B5EF4-FFF2-40B4-BE49-F238E27FC236}">
              <a16:creationId xmlns:a16="http://schemas.microsoft.com/office/drawing/2014/main" id="{FE54FD1D-2C93-F99B-66DB-FAE3EACF24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0</xdr:col>
      <xdr:colOff>714375</xdr:colOff>
      <xdr:row>5</xdr:row>
      <xdr:rowOff>21698</xdr:rowOff>
    </xdr:to>
    <xdr:pic>
      <xdr:nvPicPr>
        <xdr:cNvPr id="3" name="Picture 2" descr="PERUCÁMARAS">
          <a:extLst>
            <a:ext uri="{FF2B5EF4-FFF2-40B4-BE49-F238E27FC236}">
              <a16:creationId xmlns:a16="http://schemas.microsoft.com/office/drawing/2014/main" id="{E189D1F0-A217-42CB-9640-869A4D43BD1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46" r="52537" b="6179"/>
        <a:stretch/>
      </xdr:blipFill>
      <xdr:spPr bwMode="auto">
        <a:xfrm>
          <a:off x="0" y="247650"/>
          <a:ext cx="714375" cy="7200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0</xdr:col>
      <xdr:colOff>714375</xdr:colOff>
      <xdr:row>5</xdr:row>
      <xdr:rowOff>21698</xdr:rowOff>
    </xdr:to>
    <xdr:pic>
      <xdr:nvPicPr>
        <xdr:cNvPr id="2" name="Picture 2" descr="PERUCÁMARAS">
          <a:extLst>
            <a:ext uri="{FF2B5EF4-FFF2-40B4-BE49-F238E27FC236}">
              <a16:creationId xmlns:a16="http://schemas.microsoft.com/office/drawing/2014/main" id="{C0D71A28-E74B-4457-8449-2E7A27705BE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46" r="52537" b="6179"/>
        <a:stretch/>
      </xdr:blipFill>
      <xdr:spPr bwMode="auto">
        <a:xfrm>
          <a:off x="0" y="247650"/>
          <a:ext cx="714375" cy="7170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0</xdr:col>
      <xdr:colOff>714375</xdr:colOff>
      <xdr:row>5</xdr:row>
      <xdr:rowOff>21698</xdr:rowOff>
    </xdr:to>
    <xdr:pic>
      <xdr:nvPicPr>
        <xdr:cNvPr id="2" name="Picture 2" descr="PERUCÁMARAS">
          <a:extLst>
            <a:ext uri="{FF2B5EF4-FFF2-40B4-BE49-F238E27FC236}">
              <a16:creationId xmlns:a16="http://schemas.microsoft.com/office/drawing/2014/main" id="{75CE71A6-D3DA-47B6-B646-AE0B008582D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46" r="52537" b="6179"/>
        <a:stretch/>
      </xdr:blipFill>
      <xdr:spPr bwMode="auto">
        <a:xfrm>
          <a:off x="0" y="247650"/>
          <a:ext cx="714375" cy="7170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0</xdr:col>
      <xdr:colOff>714375</xdr:colOff>
      <xdr:row>5</xdr:row>
      <xdr:rowOff>21698</xdr:rowOff>
    </xdr:to>
    <xdr:pic>
      <xdr:nvPicPr>
        <xdr:cNvPr id="2" name="Picture 2" descr="PERUCÁMARAS">
          <a:extLst>
            <a:ext uri="{FF2B5EF4-FFF2-40B4-BE49-F238E27FC236}">
              <a16:creationId xmlns:a16="http://schemas.microsoft.com/office/drawing/2014/main" id="{FE99FF21-FD4B-4F86-BB34-1723E49BF8A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46" r="52537" b="6179"/>
        <a:stretch/>
      </xdr:blipFill>
      <xdr:spPr bwMode="auto">
        <a:xfrm>
          <a:off x="0" y="247650"/>
          <a:ext cx="714375" cy="7170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0</xdr:col>
      <xdr:colOff>714375</xdr:colOff>
      <xdr:row>5</xdr:row>
      <xdr:rowOff>21698</xdr:rowOff>
    </xdr:to>
    <xdr:pic>
      <xdr:nvPicPr>
        <xdr:cNvPr id="2" name="Picture 2" descr="PERUCÁMARAS">
          <a:extLst>
            <a:ext uri="{FF2B5EF4-FFF2-40B4-BE49-F238E27FC236}">
              <a16:creationId xmlns:a16="http://schemas.microsoft.com/office/drawing/2014/main" id="{2F7349F7-729A-4C4B-B5C8-6E4129BEA1C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46" r="52537" b="6179"/>
        <a:stretch/>
      </xdr:blipFill>
      <xdr:spPr bwMode="auto">
        <a:xfrm>
          <a:off x="0" y="247650"/>
          <a:ext cx="714375" cy="7170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0</xdr:col>
      <xdr:colOff>714375</xdr:colOff>
      <xdr:row>5</xdr:row>
      <xdr:rowOff>21698</xdr:rowOff>
    </xdr:to>
    <xdr:pic>
      <xdr:nvPicPr>
        <xdr:cNvPr id="2" name="Picture 2" descr="PERUCÁMARAS">
          <a:extLst>
            <a:ext uri="{FF2B5EF4-FFF2-40B4-BE49-F238E27FC236}">
              <a16:creationId xmlns:a16="http://schemas.microsoft.com/office/drawing/2014/main" id="{29D230A1-960C-4656-91AC-2CEEF47C215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46" r="52537" b="6179"/>
        <a:stretch/>
      </xdr:blipFill>
      <xdr:spPr bwMode="auto">
        <a:xfrm>
          <a:off x="0" y="247650"/>
          <a:ext cx="714375" cy="7170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y Condor Guerra" refreshedDate="44350.039387500001" createdVersion="7" refreshedVersion="7" minRefreshableVersion="3" recordCount="56" xr:uid="{E49465B9-7776-4FAE-93CD-F7CE5AD7FDCB}">
  <cacheSource type="worksheet">
    <worksheetSource ref="D2:E58" sheet="Sheet1"/>
  </cacheSource>
  <cacheFields count="2">
    <cacheField name="sector" numFmtId="0">
      <sharedItems count="7">
        <s v="COMERCIO"/>
        <s v="CONSTRUCCION"/>
        <s v="MANUFACTURA"/>
        <s v="AGROPECUARIO"/>
        <s v="MINERIA E HIDROCARBUROS"/>
        <s v="PESCA"/>
        <s v="OTROS SERVICIOS"/>
      </sharedItems>
    </cacheField>
    <cacheField name="contri" numFmtId="164">
      <sharedItems containsSemiMixedTypes="0" containsString="0" containsNumber="1" containsInteger="1" minValue="47" maxValue="28107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
  <r>
    <x v="0"/>
    <n v="37337"/>
  </r>
  <r>
    <x v="1"/>
    <n v="13306"/>
  </r>
  <r>
    <x v="2"/>
    <n v="5904"/>
  </r>
  <r>
    <x v="3"/>
    <n v="1746"/>
  </r>
  <r>
    <x v="4"/>
    <n v="910"/>
  </r>
  <r>
    <x v="5"/>
    <n v="480"/>
  </r>
  <r>
    <x v="6"/>
    <n v="230775"/>
  </r>
  <r>
    <x v="0"/>
    <n v="10502"/>
  </r>
  <r>
    <x v="1"/>
    <n v="4970"/>
  </r>
  <r>
    <x v="2"/>
    <n v="2006"/>
  </r>
  <r>
    <x v="4"/>
    <n v="1547"/>
  </r>
  <r>
    <x v="3"/>
    <n v="1284"/>
  </r>
  <r>
    <x v="5"/>
    <n v="60"/>
  </r>
  <r>
    <x v="6"/>
    <n v="78119"/>
  </r>
  <r>
    <x v="0"/>
    <n v="15704"/>
  </r>
  <r>
    <x v="1"/>
    <n v="6794"/>
  </r>
  <r>
    <x v="2"/>
    <n v="2641"/>
  </r>
  <r>
    <x v="3"/>
    <n v="1108"/>
  </r>
  <r>
    <x v="4"/>
    <n v="598"/>
  </r>
  <r>
    <x v="5"/>
    <n v="156"/>
  </r>
  <r>
    <x v="6"/>
    <n v="117757"/>
  </r>
  <r>
    <x v="0"/>
    <n v="5889"/>
  </r>
  <r>
    <x v="1"/>
    <n v="3039"/>
  </r>
  <r>
    <x v="3"/>
    <n v="1531"/>
  </r>
  <r>
    <x v="2"/>
    <n v="952"/>
  </r>
  <r>
    <x v="4"/>
    <n v="404"/>
  </r>
  <r>
    <x v="5"/>
    <n v="63"/>
  </r>
  <r>
    <x v="6"/>
    <n v="64110"/>
  </r>
  <r>
    <x v="0"/>
    <n v="20149"/>
  </r>
  <r>
    <x v="1"/>
    <n v="9565"/>
  </r>
  <r>
    <x v="2"/>
    <n v="3838"/>
  </r>
  <r>
    <x v="3"/>
    <n v="1912"/>
  </r>
  <r>
    <x v="4"/>
    <n v="340"/>
  </r>
  <r>
    <x v="5"/>
    <n v="77"/>
  </r>
  <r>
    <x v="6"/>
    <n v="141499"/>
  </r>
  <r>
    <x v="0"/>
    <n v="35769"/>
  </r>
  <r>
    <x v="1"/>
    <n v="11737"/>
  </r>
  <r>
    <x v="2"/>
    <n v="4345"/>
  </r>
  <r>
    <x v="4"/>
    <n v="1432"/>
  </r>
  <r>
    <x v="3"/>
    <n v="1414"/>
  </r>
  <r>
    <x v="5"/>
    <n v="278"/>
  </r>
  <r>
    <x v="6"/>
    <n v="211295"/>
  </r>
  <r>
    <x v="0"/>
    <n v="47442"/>
  </r>
  <r>
    <x v="1"/>
    <n v="21394"/>
  </r>
  <r>
    <x v="2"/>
    <n v="8026"/>
  </r>
  <r>
    <x v="3"/>
    <n v="3753"/>
  </r>
  <r>
    <x v="4"/>
    <n v="823"/>
  </r>
  <r>
    <x v="5"/>
    <n v="169"/>
  </r>
  <r>
    <x v="6"/>
    <n v="281072"/>
  </r>
  <r>
    <x v="0"/>
    <n v="7160"/>
  </r>
  <r>
    <x v="1"/>
    <n v="2771"/>
  </r>
  <r>
    <x v="2"/>
    <n v="1165"/>
  </r>
  <r>
    <x v="3"/>
    <n v="916"/>
  </r>
  <r>
    <x v="4"/>
    <n v="225"/>
  </r>
  <r>
    <x v="5"/>
    <n v="47"/>
  </r>
  <r>
    <x v="6"/>
    <n v="5693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D21AE4F-533D-4ADD-99FE-701F377EA2CF}" name="PivotTable8"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H3:I11" firstHeaderRow="1" firstDataRow="1" firstDataCol="1"/>
  <pivotFields count="2">
    <pivotField axis="axisRow" showAll="0">
      <items count="8">
        <item x="3"/>
        <item x="0"/>
        <item x="1"/>
        <item x="2"/>
        <item x="4"/>
        <item x="6"/>
        <item x="5"/>
        <item t="default"/>
      </items>
    </pivotField>
    <pivotField dataField="1" numFmtId="164" showAll="0"/>
  </pivotFields>
  <rowFields count="1">
    <field x="0"/>
  </rowFields>
  <rowItems count="8">
    <i>
      <x/>
    </i>
    <i>
      <x v="1"/>
    </i>
    <i>
      <x v="2"/>
    </i>
    <i>
      <x v="3"/>
    </i>
    <i>
      <x v="4"/>
    </i>
    <i>
      <x v="5"/>
    </i>
    <i>
      <x v="6"/>
    </i>
    <i t="grand">
      <x/>
    </i>
  </rowItems>
  <colItems count="1">
    <i/>
  </colItems>
  <dataFields count="1">
    <dataField name="Sum of contri"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6DCE5-2421-405D-A655-FFDEF33ADC7D}">
  <dimension ref="B9:V24"/>
  <sheetViews>
    <sheetView showGridLines="0" tabSelected="1" zoomScale="78" zoomScaleNormal="100" workbookViewId="0">
      <selection activeCell="R21" sqref="R21"/>
    </sheetView>
  </sheetViews>
  <sheetFormatPr baseColWidth="10" defaultColWidth="9.140625" defaultRowHeight="15" x14ac:dyDescent="0.25"/>
  <sheetData>
    <row r="9" spans="2:22" ht="31.5" x14ac:dyDescent="0.5">
      <c r="B9" s="57" t="s">
        <v>0</v>
      </c>
      <c r="C9" s="57"/>
      <c r="D9" s="57"/>
      <c r="E9" s="57"/>
      <c r="F9" s="57"/>
      <c r="G9" s="57"/>
      <c r="H9" s="57"/>
      <c r="I9" s="57"/>
      <c r="J9" s="57"/>
      <c r="K9" s="57"/>
      <c r="L9" s="57"/>
      <c r="M9" s="57"/>
      <c r="N9" s="57"/>
      <c r="O9" s="57"/>
      <c r="P9" s="57"/>
      <c r="Q9" s="57"/>
      <c r="R9" s="57"/>
      <c r="S9" s="57"/>
      <c r="T9" s="57"/>
      <c r="U9" s="57"/>
      <c r="V9" s="57"/>
    </row>
    <row r="10" spans="2:22" ht="27.75" x14ac:dyDescent="0.4">
      <c r="B10" s="58" t="s">
        <v>105</v>
      </c>
      <c r="C10" s="58"/>
      <c r="D10" s="58"/>
      <c r="E10" s="58"/>
      <c r="F10" s="58"/>
      <c r="G10" s="58"/>
      <c r="H10" s="58"/>
      <c r="I10" s="58"/>
      <c r="J10" s="58"/>
      <c r="K10" s="58"/>
      <c r="L10" s="58"/>
      <c r="M10" s="58"/>
      <c r="N10" s="58"/>
      <c r="O10" s="58"/>
      <c r="P10" s="58"/>
      <c r="Q10" s="58"/>
      <c r="R10" s="58"/>
      <c r="S10" s="58"/>
      <c r="T10" s="58"/>
      <c r="U10" s="58"/>
      <c r="V10" s="58"/>
    </row>
    <row r="13" spans="2:22" ht="23.25" x14ac:dyDescent="0.35">
      <c r="B13" s="59" t="s">
        <v>1</v>
      </c>
      <c r="C13" s="59"/>
      <c r="D13" s="59"/>
      <c r="E13" s="59"/>
      <c r="F13" s="59"/>
      <c r="G13" s="59"/>
      <c r="H13" s="59"/>
      <c r="I13" s="59"/>
      <c r="J13" s="59"/>
      <c r="K13" s="59"/>
      <c r="L13" s="59"/>
      <c r="M13" s="59"/>
      <c r="N13" s="59"/>
      <c r="O13" s="59"/>
      <c r="P13" s="59"/>
      <c r="Q13" s="59"/>
      <c r="R13" s="59"/>
      <c r="S13" s="59"/>
      <c r="T13" s="59"/>
      <c r="U13" s="59"/>
      <c r="V13" s="59"/>
    </row>
    <row r="14" spans="2:22" ht="35.25" x14ac:dyDescent="0.5">
      <c r="B14" s="60" t="s">
        <v>2</v>
      </c>
      <c r="C14" s="60"/>
      <c r="D14" s="60"/>
      <c r="E14" s="60"/>
      <c r="F14" s="60"/>
      <c r="G14" s="60"/>
      <c r="H14" s="60"/>
      <c r="I14" s="60"/>
      <c r="J14" s="60"/>
      <c r="K14" s="60"/>
      <c r="L14" s="60"/>
      <c r="M14" s="60"/>
      <c r="N14" s="60"/>
      <c r="O14" s="60"/>
      <c r="P14" s="60"/>
      <c r="Q14" s="60"/>
      <c r="R14" s="60"/>
      <c r="S14" s="60"/>
      <c r="T14" s="60"/>
      <c r="U14" s="60"/>
      <c r="V14" s="60"/>
    </row>
    <row r="15" spans="2:22" x14ac:dyDescent="0.25">
      <c r="B15" s="61" t="s">
        <v>106</v>
      </c>
      <c r="C15" s="61"/>
      <c r="D15" s="61"/>
      <c r="E15" s="61"/>
      <c r="F15" s="61"/>
      <c r="G15" s="61"/>
      <c r="H15" s="61"/>
      <c r="I15" s="61"/>
      <c r="J15" s="61"/>
      <c r="K15" s="61"/>
      <c r="L15" s="61"/>
      <c r="M15" s="61"/>
      <c r="N15" s="61"/>
      <c r="O15" s="61"/>
      <c r="P15" s="61"/>
      <c r="Q15" s="61"/>
      <c r="R15" s="61"/>
      <c r="S15" s="61"/>
      <c r="T15" s="61"/>
      <c r="U15" s="61"/>
      <c r="V15" s="61"/>
    </row>
    <row r="16" spans="2:22" x14ac:dyDescent="0.25">
      <c r="B16" s="10"/>
      <c r="C16" s="10"/>
      <c r="D16" s="10"/>
      <c r="E16" s="10"/>
      <c r="F16" s="10"/>
      <c r="G16" s="10"/>
      <c r="H16" s="10"/>
      <c r="I16" s="10"/>
      <c r="J16" s="10"/>
      <c r="K16" s="10"/>
      <c r="L16" s="10"/>
      <c r="M16" s="10"/>
      <c r="N16" s="10"/>
      <c r="O16" s="10"/>
      <c r="P16" s="10"/>
      <c r="Q16" s="10"/>
      <c r="R16" s="10"/>
      <c r="S16" s="10"/>
      <c r="T16" s="10"/>
      <c r="U16" s="10"/>
      <c r="V16" s="10"/>
    </row>
    <row r="17" spans="2:22" x14ac:dyDescent="0.25">
      <c r="B17" s="10"/>
      <c r="C17" s="10"/>
      <c r="D17" s="10"/>
      <c r="E17" s="10"/>
      <c r="F17" s="10"/>
      <c r="G17" s="10"/>
      <c r="H17" s="10"/>
      <c r="I17" s="10"/>
      <c r="J17" s="10"/>
      <c r="K17" s="10"/>
      <c r="L17" s="11" t="s">
        <v>3</v>
      </c>
      <c r="M17" s="10"/>
      <c r="N17" s="10"/>
      <c r="O17" s="10"/>
      <c r="P17" s="10"/>
      <c r="Q17" s="10"/>
      <c r="R17" s="10"/>
      <c r="S17" s="10"/>
      <c r="T17" s="10"/>
      <c r="U17" s="10"/>
      <c r="V17" s="10"/>
    </row>
    <row r="18" spans="2:22" x14ac:dyDescent="0.25">
      <c r="B18" s="10"/>
      <c r="C18" s="10"/>
      <c r="D18" s="10"/>
      <c r="E18" s="10"/>
      <c r="F18" s="10"/>
      <c r="G18" s="10"/>
      <c r="H18" s="10"/>
      <c r="I18" s="10"/>
      <c r="J18" s="10"/>
      <c r="K18" s="10"/>
      <c r="L18" s="11" t="s">
        <v>4</v>
      </c>
      <c r="M18" s="10"/>
      <c r="N18" s="10"/>
      <c r="O18" s="10"/>
      <c r="P18" s="10"/>
      <c r="Q18" s="10"/>
      <c r="R18" s="10"/>
      <c r="S18" s="10"/>
      <c r="T18" s="10"/>
      <c r="U18" s="10"/>
      <c r="V18" s="10"/>
    </row>
    <row r="19" spans="2:22" x14ac:dyDescent="0.25">
      <c r="B19" s="10"/>
      <c r="C19" s="10"/>
      <c r="D19" s="10"/>
      <c r="E19" s="10"/>
      <c r="F19" s="10"/>
      <c r="G19" s="10"/>
      <c r="H19" s="10"/>
      <c r="I19" s="10"/>
      <c r="J19" s="10"/>
      <c r="K19" s="10"/>
      <c r="L19" s="11" t="s">
        <v>5</v>
      </c>
      <c r="M19" s="10"/>
      <c r="N19" s="10"/>
      <c r="O19" s="10"/>
      <c r="P19" s="10"/>
      <c r="Q19" s="10"/>
      <c r="R19" s="10"/>
      <c r="S19" s="10"/>
      <c r="T19" s="10"/>
      <c r="U19" s="10"/>
      <c r="V19" s="10"/>
    </row>
    <row r="20" spans="2:22" x14ac:dyDescent="0.25">
      <c r="B20" s="10"/>
      <c r="C20" s="10"/>
      <c r="D20" s="10"/>
      <c r="E20" s="10"/>
      <c r="F20" s="10"/>
      <c r="G20" s="10"/>
      <c r="H20" s="10"/>
      <c r="I20" s="10"/>
      <c r="J20" s="10"/>
      <c r="K20" s="10"/>
      <c r="L20" s="11" t="s">
        <v>6</v>
      </c>
      <c r="M20" s="10"/>
      <c r="N20" s="10"/>
      <c r="O20" s="10"/>
      <c r="P20" s="10"/>
      <c r="Q20" s="10"/>
      <c r="R20" s="10"/>
      <c r="S20" s="10"/>
      <c r="T20" s="10"/>
      <c r="U20" s="10"/>
      <c r="V20" s="10"/>
    </row>
    <row r="21" spans="2:22" x14ac:dyDescent="0.25">
      <c r="B21" s="10"/>
      <c r="C21" s="10"/>
      <c r="D21" s="10"/>
      <c r="E21" s="10"/>
      <c r="F21" s="10"/>
      <c r="G21" s="10"/>
      <c r="H21" s="10"/>
      <c r="I21" s="10"/>
      <c r="J21" s="10"/>
      <c r="K21" s="10"/>
      <c r="L21" s="11" t="s">
        <v>7</v>
      </c>
      <c r="M21" s="10"/>
      <c r="N21" s="10"/>
      <c r="O21" s="10"/>
      <c r="P21" s="10"/>
      <c r="Q21" s="10"/>
      <c r="R21" s="10"/>
      <c r="S21" s="10"/>
      <c r="T21" s="10"/>
      <c r="U21" s="10"/>
      <c r="V21" s="10"/>
    </row>
    <row r="22" spans="2:22" x14ac:dyDescent="0.25">
      <c r="B22" s="10"/>
      <c r="C22" s="10"/>
      <c r="D22" s="10"/>
      <c r="E22" s="10"/>
      <c r="F22" s="10"/>
      <c r="G22" s="10"/>
      <c r="H22" s="10"/>
      <c r="I22" s="10"/>
      <c r="J22" s="10"/>
      <c r="K22" s="10"/>
      <c r="L22" s="11" t="s">
        <v>8</v>
      </c>
      <c r="M22" s="10"/>
      <c r="N22" s="10"/>
      <c r="O22" s="10"/>
      <c r="P22" s="10"/>
      <c r="Q22" s="10"/>
      <c r="R22" s="10"/>
      <c r="S22" s="10"/>
      <c r="T22" s="10"/>
      <c r="U22" s="10"/>
      <c r="V22" s="10"/>
    </row>
    <row r="23" spans="2:22" x14ac:dyDescent="0.25">
      <c r="B23" s="10"/>
      <c r="C23" s="10"/>
      <c r="D23" s="10"/>
      <c r="E23" s="10"/>
      <c r="F23" s="10"/>
      <c r="G23" s="10"/>
      <c r="H23" s="10"/>
      <c r="I23" s="10"/>
      <c r="J23" s="10"/>
      <c r="K23" s="10"/>
      <c r="L23" s="11"/>
      <c r="M23" s="10"/>
      <c r="N23" s="10"/>
      <c r="O23" s="10"/>
      <c r="P23" s="10"/>
      <c r="Q23" s="10"/>
      <c r="R23" s="10"/>
      <c r="S23" s="10"/>
      <c r="T23" s="10"/>
      <c r="U23" s="10"/>
      <c r="V23" s="10"/>
    </row>
    <row r="24" spans="2:22" x14ac:dyDescent="0.25">
      <c r="B24" s="10"/>
      <c r="C24" s="10"/>
      <c r="D24" s="10"/>
      <c r="E24" s="10"/>
      <c r="F24" s="10"/>
      <c r="G24" s="10"/>
      <c r="H24" s="10"/>
      <c r="I24" s="10"/>
      <c r="J24" s="10"/>
      <c r="K24" s="10"/>
      <c r="L24" s="11"/>
      <c r="M24" s="10"/>
      <c r="N24" s="10"/>
      <c r="O24" s="10"/>
      <c r="P24" s="10"/>
      <c r="Q24" s="10"/>
      <c r="R24" s="10"/>
      <c r="S24" s="10"/>
      <c r="T24" s="10"/>
      <c r="U24" s="10"/>
      <c r="V24" s="10"/>
    </row>
  </sheetData>
  <mergeCells count="5">
    <mergeCell ref="B9:V9"/>
    <mergeCell ref="B10:V10"/>
    <mergeCell ref="B13:V13"/>
    <mergeCell ref="B14:V14"/>
    <mergeCell ref="B15:V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E0B15-93FA-4FF0-8439-29BF402E0A06}">
  <dimension ref="B1:S53"/>
  <sheetViews>
    <sheetView showGridLines="0" zoomScale="115" zoomScaleNormal="115" workbookViewId="0">
      <pane ySplit="1" topLeftCell="A2" activePane="bottomLeft" state="frozen"/>
      <selection activeCell="N25" sqref="N25"/>
      <selection pane="bottomLeft" activeCell="D3" sqref="D3"/>
    </sheetView>
  </sheetViews>
  <sheetFormatPr baseColWidth="10" defaultColWidth="8.85546875" defaultRowHeight="15" x14ac:dyDescent="0.25"/>
  <cols>
    <col min="1" max="1" width="11.42578125" style="1" customWidth="1"/>
    <col min="2" max="2" width="26" style="1" customWidth="1"/>
    <col min="3" max="5" width="13.5703125" style="1" customWidth="1"/>
    <col min="6" max="6" width="12.28515625" style="1" customWidth="1"/>
    <col min="7" max="9" width="13.5703125" style="1" customWidth="1"/>
    <col min="10" max="10" width="12.28515625" style="1" customWidth="1"/>
    <col min="11" max="13" width="11.28515625" style="1" customWidth="1"/>
    <col min="14" max="15" width="12.5703125" style="1" customWidth="1"/>
    <col min="16" max="18" width="11.28515625" style="1" customWidth="1"/>
    <col min="20" max="16384" width="8.85546875" style="1"/>
  </cols>
  <sheetData>
    <row r="1" spans="2:18" ht="14.45" customHeight="1" x14ac:dyDescent="0.25">
      <c r="B1" s="68" t="s">
        <v>9</v>
      </c>
      <c r="C1" s="68"/>
      <c r="D1" s="68"/>
      <c r="E1" s="68"/>
      <c r="F1" s="68"/>
      <c r="G1" s="68"/>
      <c r="H1" s="68"/>
      <c r="I1" s="68"/>
      <c r="J1" s="68"/>
      <c r="K1" s="68"/>
      <c r="L1" s="68"/>
      <c r="M1" s="68"/>
      <c r="N1" s="68"/>
      <c r="O1" s="68"/>
      <c r="P1" s="68"/>
      <c r="Q1" s="68"/>
      <c r="R1" s="68"/>
    </row>
    <row r="2" spans="2:18" ht="18" x14ac:dyDescent="0.25">
      <c r="B2" s="68" t="s">
        <v>2</v>
      </c>
      <c r="C2" s="68"/>
      <c r="D2" s="68"/>
      <c r="E2" s="68"/>
      <c r="F2" s="68"/>
      <c r="G2" s="68"/>
      <c r="H2" s="68"/>
      <c r="I2" s="68"/>
      <c r="J2" s="68"/>
      <c r="K2" s="68"/>
      <c r="L2" s="68"/>
      <c r="M2" s="68"/>
      <c r="N2" s="68"/>
      <c r="O2" s="68"/>
      <c r="P2" s="68"/>
      <c r="Q2" s="68"/>
      <c r="R2" s="68"/>
    </row>
    <row r="5" spans="2:18" ht="15.75" x14ac:dyDescent="0.25">
      <c r="B5" s="69" t="s">
        <v>10</v>
      </c>
      <c r="C5" s="69"/>
      <c r="D5" s="69"/>
      <c r="E5" s="69"/>
      <c r="F5" s="69"/>
      <c r="G5" s="69"/>
      <c r="H5" s="69"/>
      <c r="I5" s="69"/>
      <c r="J5" s="69"/>
      <c r="K5" s="43"/>
      <c r="L5" s="43"/>
    </row>
    <row r="6" spans="2:18" s="14" customFormat="1" ht="6" customHeight="1" x14ac:dyDescent="0.25">
      <c r="B6" s="29"/>
      <c r="C6" s="1"/>
      <c r="D6" s="1"/>
      <c r="E6" s="30"/>
      <c r="F6" s="30"/>
      <c r="G6" s="30"/>
      <c r="H6" s="30"/>
      <c r="I6" s="30"/>
      <c r="J6" s="30"/>
      <c r="K6" s="30"/>
    </row>
    <row r="7" spans="2:18" s="14" customFormat="1" ht="15" customHeight="1" x14ac:dyDescent="0.25">
      <c r="B7" s="63" t="s">
        <v>11</v>
      </c>
      <c r="C7" s="65" t="s">
        <v>12</v>
      </c>
      <c r="D7" s="65"/>
      <c r="E7" s="65"/>
      <c r="F7" s="66" t="s">
        <v>13</v>
      </c>
      <c r="G7" s="65" t="s">
        <v>14</v>
      </c>
      <c r="H7" s="65"/>
      <c r="I7" s="65"/>
      <c r="J7" s="66" t="s">
        <v>13</v>
      </c>
      <c r="K7" s="30"/>
    </row>
    <row r="8" spans="2:18" x14ac:dyDescent="0.25">
      <c r="B8" s="64"/>
      <c r="C8" s="44" t="s">
        <v>15</v>
      </c>
      <c r="D8" s="44" t="s">
        <v>16</v>
      </c>
      <c r="E8" s="44" t="s">
        <v>17</v>
      </c>
      <c r="F8" s="66"/>
      <c r="G8" s="44" t="s">
        <v>15</v>
      </c>
      <c r="H8" s="44" t="s">
        <v>16</v>
      </c>
      <c r="I8" s="44" t="s">
        <v>17</v>
      </c>
      <c r="J8" s="66"/>
      <c r="L8" s="46"/>
      <c r="M8" s="46"/>
      <c r="N8" s="46"/>
      <c r="O8" s="46"/>
      <c r="P8" s="46"/>
      <c r="Q8" s="46"/>
      <c r="R8" s="46"/>
    </row>
    <row r="9" spans="2:18" x14ac:dyDescent="0.25">
      <c r="B9" s="40" t="s">
        <v>3</v>
      </c>
      <c r="C9" s="47">
        <f>Arequipa!G10</f>
        <v>104371</v>
      </c>
      <c r="D9" s="48">
        <f>Arequipa!G11</f>
        <v>627512</v>
      </c>
      <c r="E9" s="49">
        <f>C9+D9</f>
        <v>731883</v>
      </c>
      <c r="F9" s="50">
        <f>Arequipa!J9</f>
        <v>0.37524169226866588</v>
      </c>
      <c r="G9" s="47">
        <f>Arequipa!G23</f>
        <v>204599</v>
      </c>
      <c r="H9" s="47">
        <f>Arequipa!G24</f>
        <v>930261</v>
      </c>
      <c r="I9" s="49">
        <f>G9+H9</f>
        <v>1134860</v>
      </c>
      <c r="J9" s="50">
        <f>Arequipa!J22</f>
        <v>0.21269306638684027</v>
      </c>
      <c r="L9" s="45">
        <f>Arequipa!F10</f>
        <v>10357</v>
      </c>
      <c r="M9" s="45">
        <f>Arequipa!F11</f>
        <v>521828</v>
      </c>
      <c r="N9" s="45">
        <f>L9+M9</f>
        <v>532185</v>
      </c>
      <c r="O9" s="46"/>
      <c r="P9" s="45">
        <f>Arequipa!F23</f>
        <v>24098</v>
      </c>
      <c r="Q9" s="45">
        <f>Arequipa!F24</f>
        <v>911720</v>
      </c>
      <c r="R9" s="45">
        <f>P9+Q9</f>
        <v>935818</v>
      </c>
    </row>
    <row r="10" spans="2:18" x14ac:dyDescent="0.25">
      <c r="B10" s="41" t="s">
        <v>4</v>
      </c>
      <c r="C10" s="47">
        <f>Cusco!G10</f>
        <v>637700</v>
      </c>
      <c r="D10" s="51">
        <f>Cusco!G11</f>
        <v>520450</v>
      </c>
      <c r="E10" s="49">
        <f t="shared" ref="E10:E14" si="0">C10+D10</f>
        <v>1158150</v>
      </c>
      <c r="F10" s="50">
        <f>Cusco!J9</f>
        <v>1.308386849878616</v>
      </c>
      <c r="G10" s="47">
        <f>Cusco!G23</f>
        <v>1254717</v>
      </c>
      <c r="H10" s="47">
        <f>Cusco!G24</f>
        <v>803218</v>
      </c>
      <c r="I10" s="49">
        <f t="shared" ref="I10:I14" si="1">G10+H10</f>
        <v>2057935</v>
      </c>
      <c r="J10" s="50">
        <f>Cusco!J22</f>
        <v>1.4957341971255707</v>
      </c>
      <c r="L10" s="45">
        <f>Cusco!F10</f>
        <v>64604</v>
      </c>
      <c r="M10" s="45">
        <f>Cusco!F11</f>
        <v>437110</v>
      </c>
      <c r="N10" s="45">
        <f t="shared" ref="N10:N14" si="2">L10+M10</f>
        <v>501714</v>
      </c>
      <c r="O10" s="46"/>
      <c r="P10" s="45">
        <f>Cusco!F23</f>
        <v>124166</v>
      </c>
      <c r="Q10" s="45">
        <f>Cusco!F24</f>
        <v>700415</v>
      </c>
      <c r="R10" s="45">
        <f t="shared" ref="R10:R14" si="3">P10+Q10</f>
        <v>824581</v>
      </c>
    </row>
    <row r="11" spans="2:18" x14ac:dyDescent="0.25">
      <c r="B11" s="41" t="s">
        <v>5</v>
      </c>
      <c r="C11" s="47">
        <f>' Madre de Dios'!G10</f>
        <v>24401</v>
      </c>
      <c r="D11" s="51">
        <f>' Madre de Dios'!G11</f>
        <v>209131</v>
      </c>
      <c r="E11" s="49">
        <f t="shared" si="0"/>
        <v>233532</v>
      </c>
      <c r="F11" s="50">
        <f>' Madre de Dios'!J9</f>
        <v>7.0501301844585473E-2</v>
      </c>
      <c r="G11" s="47">
        <f>' Madre de Dios'!G23</f>
        <v>42649</v>
      </c>
      <c r="H11" s="47">
        <f>' Madre de Dios'!G24</f>
        <v>251343</v>
      </c>
      <c r="I11" s="49">
        <f t="shared" si="1"/>
        <v>293992</v>
      </c>
      <c r="J11" s="50">
        <f>' Madre de Dios'!J22</f>
        <v>0.11418847731010917</v>
      </c>
      <c r="L11" s="45">
        <f>' Madre de Dios'!F10</f>
        <v>5254</v>
      </c>
      <c r="M11" s="45">
        <f>' Madre de Dios'!F11</f>
        <v>212898</v>
      </c>
      <c r="N11" s="45">
        <f t="shared" si="2"/>
        <v>218152</v>
      </c>
      <c r="O11" s="46"/>
      <c r="P11" s="45">
        <f>' Madre de Dios'!F23</f>
        <v>7970</v>
      </c>
      <c r="Q11" s="45">
        <f>' Madre de Dios'!F24</f>
        <v>255892</v>
      </c>
      <c r="R11" s="45">
        <f t="shared" si="3"/>
        <v>263862</v>
      </c>
    </row>
    <row r="12" spans="2:18" x14ac:dyDescent="0.25">
      <c r="B12" s="41" t="s">
        <v>6</v>
      </c>
      <c r="C12" s="47">
        <f>Moquegua!G10</f>
        <v>1698</v>
      </c>
      <c r="D12" s="51">
        <f>Moquegua!G11</f>
        <v>101633</v>
      </c>
      <c r="E12" s="49">
        <f t="shared" si="0"/>
        <v>103331</v>
      </c>
      <c r="F12" s="50">
        <f>Moquegua!J9</f>
        <v>0.29196049012253056</v>
      </c>
      <c r="G12" s="47">
        <f>Moquegua!G23</f>
        <v>3634</v>
      </c>
      <c r="H12" s="47">
        <f>Moquegua!G24</f>
        <v>193744</v>
      </c>
      <c r="I12" s="49">
        <f t="shared" si="1"/>
        <v>197378</v>
      </c>
      <c r="J12" s="50">
        <f>Moquegua!J22</f>
        <v>0.15574423234570789</v>
      </c>
      <c r="L12" s="45">
        <f>Moquegua!F10</f>
        <v>1844</v>
      </c>
      <c r="M12" s="45">
        <f>Moquegua!F11</f>
        <v>78136</v>
      </c>
      <c r="N12" s="45">
        <f t="shared" si="2"/>
        <v>79980</v>
      </c>
      <c r="O12" s="46"/>
      <c r="P12" s="45">
        <f>Moquegua!F23</f>
        <v>6056</v>
      </c>
      <c r="Q12" s="45">
        <f>Moquegua!F24</f>
        <v>164724</v>
      </c>
      <c r="R12" s="45">
        <f t="shared" si="3"/>
        <v>170780</v>
      </c>
    </row>
    <row r="13" spans="2:18" x14ac:dyDescent="0.25">
      <c r="B13" s="41" t="s">
        <v>18</v>
      </c>
      <c r="C13" s="47">
        <f>Puno!G10</f>
        <v>62289</v>
      </c>
      <c r="D13" s="51">
        <f>Puno!G11</f>
        <v>402974</v>
      </c>
      <c r="E13" s="49">
        <f t="shared" si="0"/>
        <v>465263</v>
      </c>
      <c r="F13" s="50">
        <f>Puno!J9</f>
        <v>0.45011765805918746</v>
      </c>
      <c r="G13" s="47">
        <f>Puno!G23</f>
        <v>88897</v>
      </c>
      <c r="H13" s="47">
        <f>Puno!G24</f>
        <v>510599</v>
      </c>
      <c r="I13" s="49">
        <f t="shared" si="1"/>
        <v>599496</v>
      </c>
      <c r="J13" s="50">
        <f>Puno!J22</f>
        <v>0.42816371939671294</v>
      </c>
      <c r="L13" s="45">
        <f>Puno!F10</f>
        <v>16466</v>
      </c>
      <c r="M13" s="45">
        <f>Puno!F11</f>
        <v>304379</v>
      </c>
      <c r="N13" s="45">
        <f t="shared" si="2"/>
        <v>320845</v>
      </c>
      <c r="O13" s="46"/>
      <c r="P13" s="45">
        <f>Puno!F23</f>
        <v>19011</v>
      </c>
      <c r="Q13" s="45">
        <f>Puno!F24</f>
        <v>400756</v>
      </c>
      <c r="R13" s="45">
        <f t="shared" si="3"/>
        <v>419767</v>
      </c>
    </row>
    <row r="14" spans="2:18" x14ac:dyDescent="0.25">
      <c r="B14" s="42" t="s">
        <v>8</v>
      </c>
      <c r="C14" s="52">
        <f>Tacna!G10</f>
        <v>16470</v>
      </c>
      <c r="D14" s="53">
        <f>Tacna!G11</f>
        <v>125872</v>
      </c>
      <c r="E14" s="54">
        <f t="shared" si="0"/>
        <v>142342</v>
      </c>
      <c r="F14" s="55">
        <f>Tacna!J9</f>
        <v>3.7606700538696414E-2</v>
      </c>
      <c r="G14" s="52">
        <f>Tacna!G23</f>
        <v>24963</v>
      </c>
      <c r="H14" s="52">
        <f>Tacna!G24</f>
        <v>165082</v>
      </c>
      <c r="I14" s="53">
        <f t="shared" si="1"/>
        <v>190045</v>
      </c>
      <c r="J14" s="55">
        <f>Tacna!J22</f>
        <v>-2.1964562329849224E-2</v>
      </c>
      <c r="L14" s="45">
        <f>Tacna!F10</f>
        <v>2400</v>
      </c>
      <c r="M14" s="45">
        <f>Tacna!F11</f>
        <v>134783</v>
      </c>
      <c r="N14" s="45">
        <f t="shared" si="2"/>
        <v>137183</v>
      </c>
      <c r="O14" s="46"/>
      <c r="P14" s="45">
        <f>Tacna!F23</f>
        <v>3385</v>
      </c>
      <c r="Q14" s="45">
        <f>Tacna!F24</f>
        <v>190928</v>
      </c>
      <c r="R14" s="45">
        <f t="shared" si="3"/>
        <v>194313</v>
      </c>
    </row>
    <row r="15" spans="2:18" x14ac:dyDescent="0.25">
      <c r="B15" s="42" t="s">
        <v>19</v>
      </c>
      <c r="C15" s="52">
        <f>SUM(C9:C14)</f>
        <v>846929</v>
      </c>
      <c r="D15" s="52">
        <f>SUM(D9:D14)</f>
        <v>1987572</v>
      </c>
      <c r="E15" s="52">
        <f>SUM(E9:E14)</f>
        <v>2834501</v>
      </c>
      <c r="F15" s="55">
        <f>E15/N15-1</f>
        <v>0.58346791921383589</v>
      </c>
      <c r="G15" s="52">
        <f>SUM(G9:G14)</f>
        <v>1619459</v>
      </c>
      <c r="H15" s="52">
        <f t="shared" ref="H15:I15" si="4">SUM(H9:H14)</f>
        <v>2854247</v>
      </c>
      <c r="I15" s="52">
        <f t="shared" si="4"/>
        <v>4473706</v>
      </c>
      <c r="J15" s="55">
        <f>I15/R15-1</f>
        <v>0.59256436443997962</v>
      </c>
      <c r="L15" s="45">
        <f>SUM(L9:L14)</f>
        <v>100925</v>
      </c>
      <c r="M15" s="45">
        <f>SUM(M9:M14)</f>
        <v>1689134</v>
      </c>
      <c r="N15" s="45">
        <f>SUM(N9:N14)</f>
        <v>1790059</v>
      </c>
      <c r="O15" s="46"/>
      <c r="P15" s="45">
        <f>SUM(P9:P14)</f>
        <v>184686</v>
      </c>
      <c r="Q15" s="45">
        <f t="shared" ref="Q15" si="5">SUM(Q9:Q14)</f>
        <v>2624435</v>
      </c>
      <c r="R15" s="45">
        <f t="shared" ref="R15" si="6">SUM(R9:R14)</f>
        <v>2809121</v>
      </c>
    </row>
    <row r="16" spans="2:18" ht="18" customHeight="1" x14ac:dyDescent="0.25">
      <c r="B16" s="1" t="s">
        <v>20</v>
      </c>
      <c r="L16" s="46"/>
      <c r="M16" s="46"/>
      <c r="N16" s="46"/>
      <c r="O16" s="46"/>
      <c r="P16" s="46"/>
      <c r="Q16" s="46"/>
      <c r="R16" s="46"/>
    </row>
    <row r="19" spans="2:19" ht="16.5" x14ac:dyDescent="0.25">
      <c r="B19" s="67" t="s">
        <v>21</v>
      </c>
      <c r="C19" s="67"/>
      <c r="D19" s="67"/>
      <c r="E19" s="67"/>
      <c r="F19" s="67"/>
      <c r="G19" s="67"/>
      <c r="H19" s="67"/>
      <c r="I19" s="67"/>
      <c r="J19" s="67"/>
      <c r="K19" s="67"/>
      <c r="L19" s="67"/>
      <c r="M19" s="67"/>
      <c r="N19" s="67"/>
      <c r="O19" s="67"/>
      <c r="P19" s="67"/>
      <c r="Q19" s="67"/>
      <c r="R19" s="67"/>
      <c r="S19" s="67"/>
    </row>
    <row r="20" spans="2:19" ht="12.75" x14ac:dyDescent="0.25">
      <c r="D20" s="23"/>
      <c r="E20" s="23"/>
      <c r="F20" s="23"/>
      <c r="G20" s="23"/>
      <c r="S20" s="1"/>
    </row>
    <row r="21" spans="2:19" ht="12.75" x14ac:dyDescent="0.25">
      <c r="B21" s="12"/>
      <c r="D21" s="16">
        <v>2019</v>
      </c>
      <c r="E21" s="16">
        <v>2021</v>
      </c>
      <c r="F21" s="16" t="s">
        <v>22</v>
      </c>
      <c r="G21" s="16" t="s">
        <v>23</v>
      </c>
      <c r="H21" s="17"/>
      <c r="I21" s="16" t="s">
        <v>24</v>
      </c>
      <c r="J21" s="16" t="s">
        <v>25</v>
      </c>
      <c r="K21" s="17"/>
      <c r="L21" s="17"/>
      <c r="O21" s="17"/>
      <c r="P21" s="17"/>
      <c r="S21" s="1"/>
    </row>
    <row r="22" spans="2:19" ht="12.75" x14ac:dyDescent="0.25">
      <c r="B22" s="13" t="s">
        <v>26</v>
      </c>
      <c r="D22" s="22">
        <f>+D24</f>
        <v>8372885</v>
      </c>
      <c r="E22" s="22">
        <f t="shared" ref="E22:G22" si="7">+E24</f>
        <v>4440574</v>
      </c>
      <c r="F22" s="22">
        <f t="shared" si="7"/>
        <v>1790059</v>
      </c>
      <c r="G22" s="22">
        <f t="shared" si="7"/>
        <v>2834501</v>
      </c>
      <c r="H22" s="19"/>
      <c r="I22" s="22"/>
      <c r="J22" s="31"/>
      <c r="K22" s="14"/>
      <c r="L22" s="14"/>
      <c r="S22" s="1"/>
    </row>
    <row r="23" spans="2:19" ht="12.75" x14ac:dyDescent="0.25">
      <c r="D23" s="18"/>
      <c r="E23" s="18"/>
      <c r="F23" s="18"/>
      <c r="G23" s="18"/>
      <c r="H23" s="18"/>
      <c r="I23" s="18"/>
      <c r="J23" s="18"/>
      <c r="S23" s="1"/>
    </row>
    <row r="24" spans="2:19" ht="12.75" x14ac:dyDescent="0.25">
      <c r="B24" s="14" t="s">
        <v>27</v>
      </c>
      <c r="D24" s="35">
        <f>+D25+D26</f>
        <v>8372885</v>
      </c>
      <c r="E24" s="35">
        <f>+E25+E26</f>
        <v>4440574</v>
      </c>
      <c r="F24" s="35">
        <f t="shared" ref="F24:G24" si="8">+F25+F26</f>
        <v>1790059</v>
      </c>
      <c r="G24" s="35">
        <f t="shared" si="8"/>
        <v>2834501</v>
      </c>
      <c r="H24" s="19"/>
      <c r="I24" s="35">
        <f>+G24-F24</f>
        <v>1044442</v>
      </c>
      <c r="J24" s="32">
        <f>G24/F24-1</f>
        <v>0.58346791921383589</v>
      </c>
      <c r="S24" s="1"/>
    </row>
    <row r="25" spans="2:19" ht="12.75" x14ac:dyDescent="0.25">
      <c r="B25" s="1" t="s">
        <v>28</v>
      </c>
      <c r="D25" s="20">
        <f>Arequipa!D10+Cusco!D10+' Madre de Dios'!D10+Moquegua!D10+Puno!D10+Tacna!D10</f>
        <v>3410168</v>
      </c>
      <c r="E25" s="20">
        <f>Arequipa!E10+Cusco!E10+' Madre de Dios'!E10+Moquegua!E10+Puno!E10+Tacna!E10</f>
        <v>573685</v>
      </c>
      <c r="F25" s="20">
        <f>Arequipa!F10+Cusco!F10+' Madre de Dios'!F10+Moquegua!F10+Puno!F10+Tacna!F10</f>
        <v>100925</v>
      </c>
      <c r="G25" s="20">
        <f>Arequipa!G10+Cusco!G10+' Madre de Dios'!G10+Moquegua!G10+Puno!G10+Tacna!G10</f>
        <v>846929</v>
      </c>
      <c r="H25" s="56">
        <f>+G25/G24</f>
        <v>0.29879297978727121</v>
      </c>
      <c r="I25" s="20">
        <f>+G25-F25</f>
        <v>746004</v>
      </c>
      <c r="J25" s="33">
        <f>G25/F25-1</f>
        <v>7.391667079514491</v>
      </c>
      <c r="S25" s="1"/>
    </row>
    <row r="26" spans="2:19" ht="12.75" x14ac:dyDescent="0.25">
      <c r="B26" s="1" t="s">
        <v>29</v>
      </c>
      <c r="D26" s="20">
        <f>Arequipa!D11+Cusco!D11+' Madre de Dios'!D11+Moquegua!D11+Puno!D11+Tacna!D11</f>
        <v>4962717</v>
      </c>
      <c r="E26" s="20">
        <f>Arequipa!E11+Cusco!E11+' Madre de Dios'!E11+Moquegua!E11+Puno!E11+Tacna!E11</f>
        <v>3866889</v>
      </c>
      <c r="F26" s="20">
        <f>Arequipa!F11+Cusco!F11+' Madre de Dios'!F11+Moquegua!F11+Puno!F11+Tacna!F11</f>
        <v>1689134</v>
      </c>
      <c r="G26" s="20">
        <f>Arequipa!G11+Cusco!G11+' Madre de Dios'!G11+Moquegua!G11+Puno!G11+Tacna!G11</f>
        <v>1987572</v>
      </c>
      <c r="H26" s="56">
        <f>+G26/G24</f>
        <v>0.70120702021272885</v>
      </c>
      <c r="I26" s="20">
        <f>+G26-F26</f>
        <v>298438</v>
      </c>
      <c r="J26" s="33">
        <f>G26/F26-1</f>
        <v>0.17668106852387089</v>
      </c>
      <c r="S26" s="1"/>
    </row>
    <row r="27" spans="2:19" ht="12.75" x14ac:dyDescent="0.25">
      <c r="B27" s="12"/>
      <c r="D27" s="21"/>
      <c r="E27" s="21"/>
      <c r="F27" s="21"/>
      <c r="G27" s="21"/>
      <c r="H27" s="18"/>
      <c r="I27" s="21"/>
      <c r="J27" s="24"/>
      <c r="S27" s="1"/>
    </row>
    <row r="28" spans="2:19" ht="13.5" x14ac:dyDescent="0.25">
      <c r="B28" s="25" t="s">
        <v>30</v>
      </c>
      <c r="C28" s="26"/>
      <c r="D28" s="26"/>
      <c r="E28" s="26"/>
      <c r="F28" s="26"/>
      <c r="G28" s="27"/>
      <c r="H28" s="27"/>
      <c r="I28" s="18"/>
      <c r="J28" s="18"/>
      <c r="S28" s="1"/>
    </row>
    <row r="29" spans="2:19" ht="12.75" x14ac:dyDescent="0.25">
      <c r="B29" s="62" t="s">
        <v>31</v>
      </c>
      <c r="C29" s="62"/>
      <c r="D29" s="62"/>
      <c r="E29" s="62"/>
      <c r="F29" s="62"/>
      <c r="G29" s="62"/>
      <c r="H29" s="62"/>
      <c r="I29" s="18"/>
      <c r="J29" s="18"/>
      <c r="S29" s="1"/>
    </row>
    <row r="30" spans="2:19" ht="13.5" x14ac:dyDescent="0.25">
      <c r="B30" s="25"/>
      <c r="C30" s="26"/>
      <c r="D30" s="26"/>
      <c r="E30" s="26"/>
      <c r="F30" s="26"/>
      <c r="G30" s="26"/>
      <c r="H30" s="26"/>
      <c r="I30" s="18"/>
      <c r="J30" s="18"/>
      <c r="S30" s="1"/>
    </row>
    <row r="31" spans="2:19" ht="12.75" x14ac:dyDescent="0.25">
      <c r="D31" s="18"/>
      <c r="E31" s="18"/>
      <c r="F31" s="18"/>
      <c r="G31" s="18"/>
      <c r="H31" s="18"/>
      <c r="I31" s="18"/>
      <c r="J31" s="18"/>
      <c r="S31" s="1"/>
    </row>
    <row r="32" spans="2:19" ht="16.5" x14ac:dyDescent="0.25">
      <c r="B32" s="67" t="s">
        <v>32</v>
      </c>
      <c r="C32" s="67"/>
      <c r="D32" s="67"/>
      <c r="E32" s="67"/>
      <c r="F32" s="67"/>
      <c r="G32" s="67"/>
      <c r="H32" s="67"/>
      <c r="I32" s="67"/>
      <c r="J32" s="67"/>
      <c r="K32" s="67"/>
      <c r="L32" s="67"/>
      <c r="M32" s="67"/>
      <c r="N32" s="67"/>
      <c r="O32" s="67"/>
      <c r="P32" s="67"/>
      <c r="Q32" s="67"/>
      <c r="R32" s="67"/>
      <c r="S32" s="67"/>
    </row>
    <row r="33" spans="2:19" ht="12.75" x14ac:dyDescent="0.25">
      <c r="D33" s="23"/>
      <c r="E33" s="23"/>
      <c r="F33" s="23"/>
      <c r="G33" s="23"/>
      <c r="S33" s="1"/>
    </row>
    <row r="34" spans="2:19" ht="12.75" x14ac:dyDescent="0.25">
      <c r="B34" s="12"/>
      <c r="D34" s="16">
        <v>2019</v>
      </c>
      <c r="E34" s="16">
        <v>2021</v>
      </c>
      <c r="F34" s="16" t="s">
        <v>22</v>
      </c>
      <c r="G34" s="16" t="s">
        <v>23</v>
      </c>
      <c r="H34" s="17"/>
      <c r="I34" s="16" t="s">
        <v>24</v>
      </c>
      <c r="J34" s="16" t="s">
        <v>25</v>
      </c>
      <c r="K34" s="17"/>
      <c r="L34" s="17"/>
      <c r="O34" s="17"/>
      <c r="P34" s="17"/>
      <c r="S34" s="1"/>
    </row>
    <row r="35" spans="2:19" ht="12.75" x14ac:dyDescent="0.25">
      <c r="B35" s="13" t="s">
        <v>26</v>
      </c>
      <c r="D35" s="22">
        <f>+D37</f>
        <v>12290480</v>
      </c>
      <c r="E35" s="22">
        <f t="shared" ref="E35:G35" si="9">+E37</f>
        <v>7001802</v>
      </c>
      <c r="F35" s="22">
        <f t="shared" si="9"/>
        <v>2809121</v>
      </c>
      <c r="G35" s="22">
        <f t="shared" si="9"/>
        <v>4473706</v>
      </c>
      <c r="H35" s="19"/>
      <c r="I35" s="22"/>
      <c r="J35" s="31"/>
      <c r="K35" s="14"/>
      <c r="L35" s="14"/>
      <c r="S35" s="1"/>
    </row>
    <row r="36" spans="2:19" ht="12.75" x14ac:dyDescent="0.25">
      <c r="D36" s="18"/>
      <c r="E36" s="18"/>
      <c r="F36" s="18"/>
      <c r="G36" s="18"/>
      <c r="H36" s="18"/>
      <c r="I36" s="18"/>
      <c r="J36" s="18"/>
      <c r="S36" s="1"/>
    </row>
    <row r="37" spans="2:19" ht="12.75" x14ac:dyDescent="0.25">
      <c r="B37" s="14" t="s">
        <v>33</v>
      </c>
      <c r="D37" s="35">
        <f>+D38+D39</f>
        <v>12290480</v>
      </c>
      <c r="E37" s="35">
        <f>+E38+E39</f>
        <v>7001802</v>
      </c>
      <c r="F37" s="35">
        <f t="shared" ref="F37:G37" si="10">+F38+F39</f>
        <v>2809121</v>
      </c>
      <c r="G37" s="35">
        <f t="shared" si="10"/>
        <v>4473706</v>
      </c>
      <c r="H37" s="19"/>
      <c r="I37" s="35">
        <f>+G37-F37</f>
        <v>1664585</v>
      </c>
      <c r="J37" s="32">
        <f>G37/F37-1</f>
        <v>0.59256436443997962</v>
      </c>
      <c r="S37" s="1"/>
    </row>
    <row r="38" spans="2:19" ht="12.75" x14ac:dyDescent="0.25">
      <c r="B38" s="1" t="s">
        <v>34</v>
      </c>
      <c r="D38" s="20">
        <f>Arequipa!D23+Cusco!D23+' Madre de Dios'!D23+Moquegua!D23+Puno!D23+Tacna!D23</f>
        <v>5750199</v>
      </c>
      <c r="E38" s="20">
        <f>Arequipa!E23+Cusco!E23+' Madre de Dios'!E23+Moquegua!E23+Puno!E23+Tacna!E23</f>
        <v>1058393</v>
      </c>
      <c r="F38" s="20">
        <f>Arequipa!F23+Cusco!F23+' Madre de Dios'!F23+Moquegua!F23+Puno!F23+Tacna!F23</f>
        <v>184686</v>
      </c>
      <c r="G38" s="20">
        <f>Arequipa!G23+Cusco!G23+' Madre de Dios'!G23+Moquegua!G23+Puno!G23+Tacna!G23</f>
        <v>1619459</v>
      </c>
      <c r="H38" s="56">
        <f>+G38/G37</f>
        <v>0.36199495451869212</v>
      </c>
      <c r="I38" s="20">
        <f>+G38-F38</f>
        <v>1434773</v>
      </c>
      <c r="J38" s="33">
        <f>G38/F38-1</f>
        <v>7.7687155496355977</v>
      </c>
      <c r="S38" s="1"/>
    </row>
    <row r="39" spans="2:19" ht="12.75" x14ac:dyDescent="0.25">
      <c r="B39" s="1" t="s">
        <v>35</v>
      </c>
      <c r="D39" s="20">
        <f>Arequipa!D24+Cusco!D24+' Madre de Dios'!D24+Moquegua!D24+Puno!D24+Tacna!D24</f>
        <v>6540281</v>
      </c>
      <c r="E39" s="20">
        <f>Arequipa!E24+Cusco!E24+' Madre de Dios'!E24+Moquegua!E24+Puno!E24+Tacna!E24</f>
        <v>5943409</v>
      </c>
      <c r="F39" s="20">
        <f>Arequipa!F24+Cusco!F24+' Madre de Dios'!F24+Moquegua!F24+Puno!F24+Tacna!F24</f>
        <v>2624435</v>
      </c>
      <c r="G39" s="20">
        <f>Arequipa!G24+Cusco!G24+' Madre de Dios'!G24+Moquegua!G24+Puno!G24+Tacna!G24</f>
        <v>2854247</v>
      </c>
      <c r="H39" s="56">
        <f>+G39/G37</f>
        <v>0.63800504548130788</v>
      </c>
      <c r="I39" s="20">
        <f>+G39-F39</f>
        <v>229812</v>
      </c>
      <c r="J39" s="33">
        <f>G39/F39-1</f>
        <v>8.7566276169918522E-2</v>
      </c>
      <c r="S39" s="1"/>
    </row>
    <row r="40" spans="2:19" ht="12.75" x14ac:dyDescent="0.25">
      <c r="B40" s="12"/>
      <c r="D40" s="21"/>
      <c r="E40" s="21"/>
      <c r="F40" s="21"/>
      <c r="G40" s="21"/>
      <c r="H40" s="18"/>
      <c r="I40" s="21"/>
      <c r="J40" s="24"/>
      <c r="S40" s="1"/>
    </row>
    <row r="41" spans="2:19" ht="13.5" x14ac:dyDescent="0.25">
      <c r="B41" s="25" t="s">
        <v>36</v>
      </c>
      <c r="C41" s="26"/>
      <c r="D41" s="26"/>
      <c r="E41" s="26"/>
      <c r="F41" s="26"/>
      <c r="G41" s="27"/>
      <c r="H41" s="27"/>
      <c r="I41" s="18"/>
      <c r="J41" s="18"/>
      <c r="S41" s="1"/>
    </row>
    <row r="42" spans="2:19" ht="12.75" x14ac:dyDescent="0.25">
      <c r="B42" s="62" t="s">
        <v>31</v>
      </c>
      <c r="C42" s="62"/>
      <c r="D42" s="62"/>
      <c r="E42" s="62"/>
      <c r="F42" s="62"/>
      <c r="G42" s="62"/>
      <c r="H42" s="62"/>
      <c r="I42" s="18"/>
      <c r="J42" s="18"/>
      <c r="S42" s="1"/>
    </row>
    <row r="43" spans="2:19" ht="12.75" x14ac:dyDescent="0.25">
      <c r="B43" s="25"/>
      <c r="S43" s="1"/>
    </row>
    <row r="44" spans="2:19" ht="16.5" x14ac:dyDescent="0.25">
      <c r="B44" s="67" t="s">
        <v>37</v>
      </c>
      <c r="C44" s="67"/>
      <c r="D44" s="67"/>
      <c r="E44" s="67"/>
      <c r="F44" s="67"/>
      <c r="G44" s="67"/>
      <c r="H44" s="67"/>
      <c r="I44" s="67"/>
      <c r="J44" s="67"/>
      <c r="K44" s="67"/>
      <c r="L44" s="67"/>
      <c r="M44" s="67"/>
      <c r="N44" s="67"/>
      <c r="O44" s="67"/>
      <c r="P44" s="67"/>
      <c r="Q44" s="67"/>
      <c r="R44" s="67"/>
      <c r="S44" s="67"/>
    </row>
    <row r="45" spans="2:19" ht="12.75" x14ac:dyDescent="0.25">
      <c r="D45" s="23"/>
      <c r="E45" s="23"/>
      <c r="F45" s="23"/>
      <c r="G45" s="23"/>
      <c r="S45" s="1"/>
    </row>
    <row r="46" spans="2:19" ht="12.75" x14ac:dyDescent="0.25">
      <c r="D46" s="15"/>
      <c r="E46" s="15"/>
      <c r="F46" s="15"/>
      <c r="G46" s="15"/>
      <c r="I46" s="70" t="s">
        <v>38</v>
      </c>
      <c r="J46" s="70"/>
      <c r="K46" s="70"/>
      <c r="L46" s="70"/>
      <c r="S46" s="1"/>
    </row>
    <row r="47" spans="2:19" ht="12.75" x14ac:dyDescent="0.25">
      <c r="B47" s="13" t="s">
        <v>26</v>
      </c>
      <c r="D47" s="16">
        <v>2019</v>
      </c>
      <c r="E47" s="16">
        <v>2020</v>
      </c>
      <c r="F47" s="16">
        <v>2021</v>
      </c>
      <c r="G47" s="16">
        <v>2022</v>
      </c>
      <c r="H47" s="17"/>
      <c r="I47" s="16" t="s">
        <v>39</v>
      </c>
      <c r="J47" s="16" t="s">
        <v>25</v>
      </c>
      <c r="K47" s="16" t="s">
        <v>24</v>
      </c>
      <c r="L47" s="16" t="s">
        <v>25</v>
      </c>
      <c r="O47" s="17"/>
      <c r="P47" s="17"/>
      <c r="S47" s="1"/>
    </row>
    <row r="48" spans="2:19" ht="12.75" x14ac:dyDescent="0.25">
      <c r="D48" s="18"/>
      <c r="E48" s="18"/>
      <c r="F48" s="18"/>
      <c r="G48" s="18"/>
      <c r="H48" s="18"/>
      <c r="I48" s="18"/>
      <c r="J48" s="18"/>
      <c r="K48" s="18"/>
      <c r="L48" s="18"/>
      <c r="S48" s="1"/>
    </row>
    <row r="49" spans="2:19" ht="12.75" x14ac:dyDescent="0.25">
      <c r="B49" s="14" t="s">
        <v>40</v>
      </c>
      <c r="D49" s="35">
        <f>+D50/D51</f>
        <v>12.719451889861976</v>
      </c>
      <c r="E49" s="35">
        <f t="shared" ref="E49:G49" si="11">+E50/E51</f>
        <v>14.866375840668901</v>
      </c>
      <c r="F49" s="35">
        <f t="shared" si="11"/>
        <v>12.58004087193461</v>
      </c>
      <c r="G49" s="35">
        <f t="shared" si="11"/>
        <v>12.682177058629279</v>
      </c>
      <c r="H49" s="19"/>
      <c r="I49" s="35">
        <f>+G49-D49</f>
        <v>-3.7274831232696926E-2</v>
      </c>
      <c r="J49" s="32">
        <f>G49/D49-1</f>
        <v>-2.9305375385244581E-3</v>
      </c>
      <c r="K49" s="35">
        <f>+G49-F49</f>
        <v>0.1021361866946684</v>
      </c>
      <c r="L49" s="32">
        <f>G49/F49-1</f>
        <v>8.1189073814957879E-3</v>
      </c>
      <c r="S49" s="1"/>
    </row>
    <row r="50" spans="2:19" ht="12.75" x14ac:dyDescent="0.25">
      <c r="B50" s="1" t="s">
        <v>41</v>
      </c>
      <c r="D50" s="20">
        <f>Arequipa!D35+Cusco!D35+' Madre de Dios'!D35+Moquegua!D35+Puno!D35+Tacna!D35</f>
        <v>73949.833333333358</v>
      </c>
      <c r="E50" s="20">
        <f>Arequipa!E35+Cusco!E35+' Madre de Dios'!E35+Moquegua!E35+Puno!E35+Tacna!E35</f>
        <v>47709.916666666672</v>
      </c>
      <c r="F50" s="20">
        <f>Arequipa!F35+Cusco!F35+' Madre de Dios'!F35+Moquegua!F35+Puno!F35+Tacna!F35</f>
        <v>64636.250000000029</v>
      </c>
      <c r="G50" s="20">
        <f>Arequipa!G35+Cusco!G35+' Madre de Dios'!G35+Moquegua!G35+Puno!G35+Tacna!G35</f>
        <v>70409.333333333299</v>
      </c>
      <c r="H50" s="18"/>
      <c r="I50" s="20">
        <f>+G50-D50</f>
        <v>-3540.5000000000582</v>
      </c>
      <c r="J50" s="33">
        <f>G50/D50-1</f>
        <v>-4.7877051785107372E-2</v>
      </c>
      <c r="K50" s="20">
        <f>+G50-F50</f>
        <v>5773.0833333332703</v>
      </c>
      <c r="L50" s="33">
        <f>G50/F50-1</f>
        <v>8.9316495516575722E-2</v>
      </c>
      <c r="S50" s="1"/>
    </row>
    <row r="51" spans="2:19" ht="12.75" x14ac:dyDescent="0.25">
      <c r="B51" s="1" t="s">
        <v>42</v>
      </c>
      <c r="D51" s="20">
        <f>Arequipa!D36+Cusco!D36+' Madre de Dios'!D36+Moquegua!D36+Puno!D36+Tacna!D36</f>
        <v>5813.9166666666661</v>
      </c>
      <c r="E51" s="20">
        <f>Arequipa!E36+Cusco!E36+' Madre de Dios'!E36+Moquegua!E36+Puno!E36+Tacna!E36</f>
        <v>3209.25</v>
      </c>
      <c r="F51" s="20">
        <f>Arequipa!F36+Cusco!F36+' Madre de Dios'!F36+Moquegua!F36+Puno!F36+Tacna!F36</f>
        <v>5138</v>
      </c>
      <c r="G51" s="20">
        <f>Arequipa!G36+Cusco!G36+' Madre de Dios'!G36+Moquegua!G36+Puno!G36+Tacna!G36</f>
        <v>5551.8333333333321</v>
      </c>
      <c r="H51" s="18"/>
      <c r="I51" s="20">
        <f>+G51-D51</f>
        <v>-262.08333333333394</v>
      </c>
      <c r="J51" s="33">
        <f>G51/D51-1</f>
        <v>-4.5078618831252748E-2</v>
      </c>
      <c r="K51" s="20">
        <f>+G51-F51</f>
        <v>413.83333333333212</v>
      </c>
      <c r="L51" s="33">
        <f>G51/F51-1</f>
        <v>8.0543661606331751E-2</v>
      </c>
      <c r="S51" s="1"/>
    </row>
    <row r="52" spans="2:19" ht="12.75" x14ac:dyDescent="0.25">
      <c r="B52" s="12"/>
      <c r="D52" s="21"/>
      <c r="E52" s="21"/>
      <c r="F52" s="21"/>
      <c r="G52" s="21"/>
      <c r="H52" s="18"/>
      <c r="I52" s="21"/>
      <c r="J52" s="24"/>
      <c r="K52" s="21"/>
      <c r="L52" s="24"/>
      <c r="S52" s="1"/>
    </row>
    <row r="53" spans="2:19" ht="12.75" x14ac:dyDescent="0.25">
      <c r="B53" s="62" t="s">
        <v>31</v>
      </c>
      <c r="C53" s="62"/>
      <c r="D53" s="62"/>
      <c r="E53" s="62"/>
      <c r="F53" s="62"/>
      <c r="G53" s="62"/>
      <c r="H53" s="62"/>
      <c r="I53" s="18"/>
      <c r="J53" s="18"/>
      <c r="S53" s="1"/>
    </row>
  </sheetData>
  <mergeCells count="16">
    <mergeCell ref="B1:R1"/>
    <mergeCell ref="B2:R2"/>
    <mergeCell ref="B5:J5"/>
    <mergeCell ref="I46:J46"/>
    <mergeCell ref="K46:L46"/>
    <mergeCell ref="J7:J8"/>
    <mergeCell ref="B53:H53"/>
    <mergeCell ref="B7:B8"/>
    <mergeCell ref="C7:E7"/>
    <mergeCell ref="F7:F8"/>
    <mergeCell ref="G7:I7"/>
    <mergeCell ref="B19:S19"/>
    <mergeCell ref="B29:H29"/>
    <mergeCell ref="B32:S32"/>
    <mergeCell ref="B42:H42"/>
    <mergeCell ref="B44:S44"/>
  </mergeCells>
  <pageMargins left="0.7" right="0.7" top="0.75" bottom="0.75" header="0.3" footer="0.3"/>
  <pageSetup orientation="portrait" horizontalDpi="4294967293" verticalDpi="0" r:id="rId1"/>
  <ignoredErrors>
    <ignoredError sqref="F1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A09FD-8B92-4417-95D4-EF5274DFD790}">
  <dimension ref="A1:S52"/>
  <sheetViews>
    <sheetView showGridLines="0" zoomScale="61" zoomScaleNormal="60" workbookViewId="0">
      <pane ySplit="1" topLeftCell="A2" activePane="bottomLeft" state="frozen"/>
      <selection activeCell="C36" sqref="C36"/>
      <selection pane="bottomLeft" activeCell="G49" sqref="G49"/>
    </sheetView>
  </sheetViews>
  <sheetFormatPr baseColWidth="10" defaultColWidth="8.85546875" defaultRowHeight="12.75" x14ac:dyDescent="0.25"/>
  <cols>
    <col min="1" max="1" width="11.28515625" style="1" customWidth="1"/>
    <col min="2" max="2" width="63.7109375" style="1" customWidth="1"/>
    <col min="3" max="3" width="5.140625" style="1" customWidth="1"/>
    <col min="4" max="9" width="13.42578125" style="1" customWidth="1"/>
    <col min="10" max="17" width="11.28515625" style="1" customWidth="1"/>
    <col min="18" max="21" width="10.7109375" style="1" customWidth="1"/>
    <col min="22" max="16384" width="8.85546875" style="1"/>
  </cols>
  <sheetData>
    <row r="1" spans="2:19" ht="14.45" customHeight="1" x14ac:dyDescent="0.25">
      <c r="B1" s="68" t="s">
        <v>43</v>
      </c>
      <c r="C1" s="68"/>
      <c r="D1" s="68"/>
      <c r="E1" s="68"/>
      <c r="F1" s="68"/>
      <c r="G1" s="68"/>
      <c r="H1" s="68"/>
      <c r="I1" s="68"/>
      <c r="J1" s="68"/>
      <c r="K1" s="68"/>
      <c r="L1" s="68"/>
      <c r="M1" s="68"/>
      <c r="N1" s="68"/>
      <c r="O1" s="68"/>
      <c r="P1" s="68"/>
      <c r="Q1" s="68"/>
    </row>
    <row r="2" spans="2:19" ht="18" x14ac:dyDescent="0.25">
      <c r="B2" s="68" t="s">
        <v>2</v>
      </c>
      <c r="C2" s="68"/>
      <c r="D2" s="68"/>
      <c r="E2" s="68"/>
      <c r="F2" s="68"/>
      <c r="G2" s="68"/>
      <c r="H2" s="68"/>
      <c r="I2" s="68"/>
      <c r="J2" s="68"/>
      <c r="K2" s="68"/>
      <c r="L2" s="68"/>
      <c r="M2" s="68"/>
      <c r="N2" s="68"/>
      <c r="O2" s="68"/>
      <c r="P2" s="68"/>
      <c r="Q2" s="68"/>
    </row>
    <row r="4" spans="2:19" ht="16.5" x14ac:dyDescent="0.25">
      <c r="B4" s="67" t="s">
        <v>21</v>
      </c>
      <c r="C4" s="67"/>
      <c r="D4" s="67"/>
      <c r="E4" s="67"/>
      <c r="F4" s="67"/>
      <c r="G4" s="67"/>
      <c r="H4" s="67"/>
      <c r="I4" s="67"/>
      <c r="J4" s="67"/>
      <c r="K4" s="67"/>
      <c r="L4" s="67"/>
      <c r="M4" s="67"/>
      <c r="N4" s="67"/>
      <c r="O4" s="67"/>
      <c r="P4" s="67"/>
      <c r="Q4" s="67"/>
      <c r="R4" s="67"/>
      <c r="S4" s="67"/>
    </row>
    <row r="5" spans="2:19" x14ac:dyDescent="0.25">
      <c r="D5" s="23"/>
      <c r="E5" s="23"/>
      <c r="F5" s="23"/>
      <c r="G5" s="23"/>
    </row>
    <row r="6" spans="2:19" x14ac:dyDescent="0.25">
      <c r="B6" s="12"/>
      <c r="D6" s="16">
        <v>2019</v>
      </c>
      <c r="E6" s="16">
        <v>2021</v>
      </c>
      <c r="F6" s="16" t="s">
        <v>22</v>
      </c>
      <c r="G6" s="16" t="s">
        <v>23</v>
      </c>
      <c r="H6" s="17"/>
      <c r="I6" s="16" t="s">
        <v>24</v>
      </c>
      <c r="J6" s="16" t="s">
        <v>25</v>
      </c>
      <c r="K6" s="17"/>
      <c r="L6" s="17"/>
      <c r="O6" s="17"/>
      <c r="P6" s="17"/>
    </row>
    <row r="7" spans="2:19" x14ac:dyDescent="0.25">
      <c r="B7" s="13" t="s">
        <v>44</v>
      </c>
      <c r="D7" s="22">
        <f>+D9</f>
        <v>2224924</v>
      </c>
      <c r="E7" s="22">
        <f t="shared" ref="E7:G7" si="0">+E9</f>
        <v>1253480</v>
      </c>
      <c r="F7" s="22">
        <f t="shared" si="0"/>
        <v>532185</v>
      </c>
      <c r="G7" s="22">
        <f t="shared" si="0"/>
        <v>731883</v>
      </c>
      <c r="H7" s="19"/>
      <c r="I7" s="22"/>
      <c r="J7" s="31"/>
      <c r="K7" s="14"/>
      <c r="L7" s="14"/>
    </row>
    <row r="8" spans="2:19" x14ac:dyDescent="0.25">
      <c r="D8" s="18"/>
      <c r="E8" s="18"/>
      <c r="F8" s="18"/>
      <c r="G8" s="18"/>
      <c r="H8" s="18"/>
      <c r="I8" s="18"/>
      <c r="J8" s="18"/>
    </row>
    <row r="9" spans="2:19" x14ac:dyDescent="0.25">
      <c r="B9" s="14" t="s">
        <v>27</v>
      </c>
      <c r="D9" s="35">
        <f>+D10+D11</f>
        <v>2224924</v>
      </c>
      <c r="E9" s="35">
        <f>+E10+E11</f>
        <v>1253480</v>
      </c>
      <c r="F9" s="35">
        <f t="shared" ref="F9:G9" si="1">+F10+F11</f>
        <v>532185</v>
      </c>
      <c r="G9" s="35">
        <f t="shared" si="1"/>
        <v>731883</v>
      </c>
      <c r="H9" s="19"/>
      <c r="I9" s="35">
        <f>+G9-F9</f>
        <v>199698</v>
      </c>
      <c r="J9" s="32">
        <f>G9/F9-1</f>
        <v>0.37524169226866588</v>
      </c>
    </row>
    <row r="10" spans="2:19" x14ac:dyDescent="0.25">
      <c r="B10" s="1" t="s">
        <v>28</v>
      </c>
      <c r="D10" s="20">
        <v>437959</v>
      </c>
      <c r="E10" s="20">
        <v>68699</v>
      </c>
      <c r="F10" s="20">
        <v>10357</v>
      </c>
      <c r="G10" s="20">
        <v>104371</v>
      </c>
      <c r="H10" s="56">
        <f>+G10/G9</f>
        <v>0.14260612693558944</v>
      </c>
      <c r="I10" s="20">
        <f>+G10-F10</f>
        <v>94014</v>
      </c>
      <c r="J10" s="33">
        <f>G10/F10-1</f>
        <v>9.0773389977792789</v>
      </c>
    </row>
    <row r="11" spans="2:19" x14ac:dyDescent="0.25">
      <c r="B11" s="1" t="s">
        <v>29</v>
      </c>
      <c r="D11" s="20">
        <v>1786965</v>
      </c>
      <c r="E11" s="20">
        <v>1184781</v>
      </c>
      <c r="F11" s="20">
        <v>521828</v>
      </c>
      <c r="G11" s="20">
        <v>627512</v>
      </c>
      <c r="H11" s="56">
        <f>+G11/G9</f>
        <v>0.85739387306441062</v>
      </c>
      <c r="I11" s="20">
        <f>+G11-F11</f>
        <v>105684</v>
      </c>
      <c r="J11" s="33">
        <f>G11/F11-1</f>
        <v>0.20252650298565822</v>
      </c>
    </row>
    <row r="12" spans="2:19" x14ac:dyDescent="0.25">
      <c r="B12" s="12"/>
      <c r="D12" s="21"/>
      <c r="E12" s="21"/>
      <c r="F12" s="21"/>
      <c r="G12" s="21"/>
      <c r="H12" s="18"/>
      <c r="I12" s="21"/>
      <c r="J12" s="24"/>
    </row>
    <row r="13" spans="2:19" ht="13.5" x14ac:dyDescent="0.25">
      <c r="B13" s="25" t="s">
        <v>30</v>
      </c>
      <c r="C13" s="26"/>
      <c r="D13" s="26"/>
      <c r="E13" s="26"/>
      <c r="F13" s="26"/>
      <c r="G13" s="27"/>
      <c r="H13" s="27"/>
      <c r="I13" s="18"/>
      <c r="J13" s="18"/>
    </row>
    <row r="14" spans="2:19" x14ac:dyDescent="0.25">
      <c r="B14" s="62" t="s">
        <v>31</v>
      </c>
      <c r="C14" s="62"/>
      <c r="D14" s="62"/>
      <c r="E14" s="62"/>
      <c r="F14" s="62"/>
      <c r="G14" s="62"/>
      <c r="H14" s="62"/>
      <c r="I14" s="18"/>
      <c r="J14" s="18"/>
    </row>
    <row r="15" spans="2:19" ht="13.5" x14ac:dyDescent="0.25">
      <c r="B15" s="25"/>
      <c r="C15" s="26"/>
      <c r="D15" s="26"/>
      <c r="E15" s="26"/>
      <c r="F15" s="26"/>
      <c r="G15" s="26"/>
      <c r="H15" s="26"/>
      <c r="I15" s="18"/>
      <c r="J15" s="18"/>
    </row>
    <row r="16" spans="2:19" x14ac:dyDescent="0.25">
      <c r="D16" s="18"/>
      <c r="E16" s="18"/>
      <c r="F16" s="18"/>
      <c r="G16" s="18"/>
      <c r="H16" s="18"/>
      <c r="I16" s="18"/>
      <c r="J16" s="18"/>
    </row>
    <row r="17" spans="2:19" ht="16.5" x14ac:dyDescent="0.25">
      <c r="B17" s="67" t="s">
        <v>32</v>
      </c>
      <c r="C17" s="67"/>
      <c r="D17" s="67"/>
      <c r="E17" s="67"/>
      <c r="F17" s="67"/>
      <c r="G17" s="67"/>
      <c r="H17" s="67"/>
      <c r="I17" s="67"/>
      <c r="J17" s="67"/>
      <c r="K17" s="67"/>
      <c r="L17" s="67"/>
      <c r="M17" s="67"/>
      <c r="N17" s="67"/>
      <c r="O17" s="67"/>
      <c r="P17" s="67"/>
      <c r="Q17" s="67"/>
      <c r="R17" s="67"/>
      <c r="S17" s="67"/>
    </row>
    <row r="18" spans="2:19" x14ac:dyDescent="0.25">
      <c r="D18" s="23"/>
      <c r="E18" s="23"/>
      <c r="F18" s="23"/>
      <c r="G18" s="23"/>
    </row>
    <row r="19" spans="2:19" x14ac:dyDescent="0.25">
      <c r="B19" s="12"/>
      <c r="D19" s="16">
        <v>2019</v>
      </c>
      <c r="E19" s="16">
        <v>2021</v>
      </c>
      <c r="F19" s="16" t="s">
        <v>22</v>
      </c>
      <c r="G19" s="16" t="s">
        <v>23</v>
      </c>
      <c r="H19" s="17"/>
      <c r="I19" s="16" t="s">
        <v>24</v>
      </c>
      <c r="J19" s="16" t="s">
        <v>25</v>
      </c>
      <c r="K19" s="17"/>
      <c r="L19" s="17"/>
      <c r="O19" s="17"/>
      <c r="P19" s="17"/>
    </row>
    <row r="20" spans="2:19" x14ac:dyDescent="0.25">
      <c r="B20" s="13" t="s">
        <v>44</v>
      </c>
      <c r="D20" s="22">
        <f>+D22</f>
        <v>2987532</v>
      </c>
      <c r="E20" s="22">
        <f t="shared" ref="E20:G20" si="2">+E22</f>
        <v>2083952</v>
      </c>
      <c r="F20" s="22">
        <f t="shared" si="2"/>
        <v>935818</v>
      </c>
      <c r="G20" s="22">
        <f t="shared" si="2"/>
        <v>1134860</v>
      </c>
      <c r="H20" s="19"/>
      <c r="I20" s="22"/>
      <c r="J20" s="31"/>
      <c r="K20" s="14"/>
      <c r="L20" s="14"/>
    </row>
    <row r="21" spans="2:19" x14ac:dyDescent="0.25">
      <c r="D21" s="18"/>
      <c r="E21" s="18"/>
      <c r="F21" s="18"/>
      <c r="G21" s="18"/>
      <c r="H21" s="18"/>
      <c r="I21" s="18"/>
      <c r="J21" s="18"/>
    </row>
    <row r="22" spans="2:19" x14ac:dyDescent="0.25">
      <c r="B22" s="14" t="s">
        <v>33</v>
      </c>
      <c r="D22" s="35">
        <f>+D23+D24</f>
        <v>2987532</v>
      </c>
      <c r="E22" s="35">
        <f>+E23+E24</f>
        <v>2083952</v>
      </c>
      <c r="F22" s="35">
        <f t="shared" ref="F22" si="3">+F23+F24</f>
        <v>935818</v>
      </c>
      <c r="G22" s="35">
        <f t="shared" ref="G22" si="4">+G23+G24</f>
        <v>1134860</v>
      </c>
      <c r="H22" s="19"/>
      <c r="I22" s="35">
        <f>+G22-F22</f>
        <v>199042</v>
      </c>
      <c r="J22" s="32">
        <f>G22/F22-1</f>
        <v>0.21269306638684027</v>
      </c>
    </row>
    <row r="23" spans="2:19" x14ac:dyDescent="0.25">
      <c r="B23" s="1" t="s">
        <v>34</v>
      </c>
      <c r="D23" s="20">
        <v>699801</v>
      </c>
      <c r="E23" s="20">
        <v>135977</v>
      </c>
      <c r="F23" s="20">
        <v>24098</v>
      </c>
      <c r="G23" s="20">
        <v>204599</v>
      </c>
      <c r="H23" s="56">
        <f>+G23/G22</f>
        <v>0.18028567400384188</v>
      </c>
      <c r="I23" s="20">
        <f>+G23-F23</f>
        <v>180501</v>
      </c>
      <c r="J23" s="33">
        <f>G23/F23-1</f>
        <v>7.4902896505934109</v>
      </c>
    </row>
    <row r="24" spans="2:19" x14ac:dyDescent="0.25">
      <c r="B24" s="1" t="s">
        <v>35</v>
      </c>
      <c r="D24" s="20">
        <v>2287731</v>
      </c>
      <c r="E24" s="20">
        <v>1947975</v>
      </c>
      <c r="F24" s="20">
        <v>911720</v>
      </c>
      <c r="G24" s="20">
        <v>930261</v>
      </c>
      <c r="H24" s="56">
        <f>+G24/G22</f>
        <v>0.81971432599615812</v>
      </c>
      <c r="I24" s="20">
        <f>+G24-F24</f>
        <v>18541</v>
      </c>
      <c r="J24" s="33">
        <f>G24/F24-1</f>
        <v>2.0336287456675262E-2</v>
      </c>
    </row>
    <row r="25" spans="2:19" x14ac:dyDescent="0.25">
      <c r="B25" s="12"/>
      <c r="D25" s="21"/>
      <c r="E25" s="21"/>
      <c r="F25" s="21"/>
      <c r="G25" s="21"/>
      <c r="H25" s="18"/>
      <c r="I25" s="21"/>
      <c r="J25" s="24"/>
    </row>
    <row r="26" spans="2:19" ht="13.5" x14ac:dyDescent="0.25">
      <c r="B26" s="25" t="s">
        <v>36</v>
      </c>
      <c r="C26" s="26"/>
      <c r="D26" s="26"/>
      <c r="E26" s="26"/>
      <c r="F26" s="26"/>
      <c r="G26" s="27"/>
      <c r="H26" s="27"/>
      <c r="I26" s="18"/>
      <c r="J26" s="18"/>
    </row>
    <row r="27" spans="2:19" x14ac:dyDescent="0.25">
      <c r="B27" s="62" t="s">
        <v>31</v>
      </c>
      <c r="C27" s="62"/>
      <c r="D27" s="62"/>
      <c r="E27" s="62"/>
      <c r="F27" s="62"/>
      <c r="G27" s="62"/>
      <c r="H27" s="62"/>
      <c r="I27" s="18"/>
      <c r="J27" s="18"/>
    </row>
    <row r="28" spans="2:19" x14ac:dyDescent="0.25">
      <c r="B28" s="25"/>
    </row>
    <row r="29" spans="2:19" ht="16.5" x14ac:dyDescent="0.25">
      <c r="B29" s="67" t="s">
        <v>37</v>
      </c>
      <c r="C29" s="67"/>
      <c r="D29" s="67"/>
      <c r="E29" s="67"/>
      <c r="F29" s="67"/>
      <c r="G29" s="67"/>
      <c r="H29" s="67"/>
      <c r="I29" s="67"/>
      <c r="J29" s="67"/>
      <c r="K29" s="67"/>
      <c r="L29" s="67"/>
      <c r="M29" s="67"/>
      <c r="N29" s="67"/>
      <c r="O29" s="67"/>
      <c r="P29" s="67"/>
      <c r="Q29" s="67"/>
      <c r="R29" s="67"/>
      <c r="S29" s="67"/>
    </row>
    <row r="30" spans="2:19" x14ac:dyDescent="0.25">
      <c r="D30" s="23"/>
      <c r="E30" s="23"/>
      <c r="F30" s="23"/>
      <c r="G30" s="23"/>
    </row>
    <row r="31" spans="2:19" x14ac:dyDescent="0.25">
      <c r="D31" s="15"/>
      <c r="E31" s="15"/>
      <c r="F31" s="15"/>
      <c r="G31" s="15"/>
      <c r="I31" s="70" t="s">
        <v>38</v>
      </c>
      <c r="J31" s="70"/>
      <c r="K31" s="70"/>
      <c r="L31" s="70"/>
    </row>
    <row r="32" spans="2:19" x14ac:dyDescent="0.25">
      <c r="B32" s="12"/>
      <c r="D32" s="16">
        <v>2019</v>
      </c>
      <c r="E32" s="16">
        <v>2020</v>
      </c>
      <c r="F32" s="16">
        <v>2021</v>
      </c>
      <c r="G32" s="16">
        <v>2022</v>
      </c>
      <c r="H32" s="17"/>
      <c r="I32" s="16" t="s">
        <v>39</v>
      </c>
      <c r="J32" s="16" t="s">
        <v>25</v>
      </c>
      <c r="K32" s="16" t="s">
        <v>24</v>
      </c>
      <c r="L32" s="16" t="s">
        <v>25</v>
      </c>
      <c r="O32" s="17"/>
      <c r="P32" s="17"/>
    </row>
    <row r="33" spans="1:19" x14ac:dyDescent="0.25">
      <c r="D33" s="18"/>
      <c r="E33" s="18"/>
      <c r="F33" s="18"/>
      <c r="G33" s="18"/>
      <c r="H33" s="18"/>
      <c r="I33" s="18"/>
      <c r="J33" s="18"/>
      <c r="K33" s="18"/>
      <c r="L33" s="18"/>
    </row>
    <row r="34" spans="1:19" x14ac:dyDescent="0.25">
      <c r="B34" s="14" t="s">
        <v>40</v>
      </c>
      <c r="D34" s="35">
        <f>+D35/D36</f>
        <v>11.707959583462232</v>
      </c>
      <c r="E34" s="35">
        <f t="shared" ref="E34:G34" si="5">+E35/E36</f>
        <v>14.638324267582824</v>
      </c>
      <c r="F34" s="35">
        <f t="shared" si="5"/>
        <v>12.117113976995469</v>
      </c>
      <c r="G34" s="35">
        <f t="shared" si="5"/>
        <v>11.865846778743073</v>
      </c>
      <c r="H34" s="19"/>
      <c r="I34" s="35">
        <f>+G34-D34</f>
        <v>0.15788719528084094</v>
      </c>
      <c r="J34" s="32">
        <f>G34/D34-1</f>
        <v>1.3485457833648518E-2</v>
      </c>
      <c r="K34" s="35">
        <f>+G34-F34</f>
        <v>-0.25126719825239618</v>
      </c>
      <c r="L34" s="32">
        <f>G34/F34-1</f>
        <v>-2.0736554820680153E-2</v>
      </c>
    </row>
    <row r="35" spans="1:19" x14ac:dyDescent="0.25">
      <c r="B35" s="1" t="s">
        <v>41</v>
      </c>
      <c r="D35" s="20">
        <v>18925.916666666697</v>
      </c>
      <c r="E35" s="20">
        <v>12782.916666666701</v>
      </c>
      <c r="F35" s="20">
        <v>17382</v>
      </c>
      <c r="G35" s="20">
        <v>17527.833333333303</v>
      </c>
      <c r="H35" s="18"/>
      <c r="I35" s="20">
        <f>+G35-D35</f>
        <v>-1398.083333333394</v>
      </c>
      <c r="J35" s="33">
        <f>G35/D35-1</f>
        <v>-7.3871366864664001E-2</v>
      </c>
      <c r="K35" s="20">
        <f>+G35-F35</f>
        <v>145.83333333330302</v>
      </c>
      <c r="L35" s="33">
        <f>G35/F35-1</f>
        <v>8.389905265982156E-3</v>
      </c>
    </row>
    <row r="36" spans="1:19" x14ac:dyDescent="0.25">
      <c r="B36" s="1" t="s">
        <v>42</v>
      </c>
      <c r="D36" s="20">
        <v>1616.5</v>
      </c>
      <c r="E36" s="20">
        <v>873.25</v>
      </c>
      <c r="F36" s="20">
        <v>1434.5</v>
      </c>
      <c r="G36" s="20">
        <v>1477.1666666666661</v>
      </c>
      <c r="H36" s="18"/>
      <c r="I36" s="20">
        <f>+G36-D36</f>
        <v>-139.33333333333394</v>
      </c>
      <c r="J36" s="33">
        <f>G36/D36-1</f>
        <v>-8.6194453036395835E-2</v>
      </c>
      <c r="K36" s="20">
        <f>+G36-F36</f>
        <v>42.66666666666606</v>
      </c>
      <c r="L36" s="33">
        <f>G36/F36-1</f>
        <v>2.9743232252817053E-2</v>
      </c>
    </row>
    <row r="37" spans="1:19" x14ac:dyDescent="0.25">
      <c r="B37" s="12"/>
      <c r="D37" s="21"/>
      <c r="E37" s="21"/>
      <c r="F37" s="21"/>
      <c r="G37" s="21"/>
      <c r="H37" s="18"/>
      <c r="I37" s="21"/>
      <c r="J37" s="24"/>
      <c r="K37" s="21"/>
      <c r="L37" s="24"/>
    </row>
    <row r="38" spans="1:19" x14ac:dyDescent="0.25">
      <c r="B38" s="62" t="s">
        <v>31</v>
      </c>
      <c r="C38" s="62"/>
      <c r="D38" s="62"/>
      <c r="E38" s="62"/>
      <c r="F38" s="62"/>
      <c r="G38" s="62"/>
      <c r="H38" s="62"/>
      <c r="I38" s="18"/>
      <c r="J38" s="18"/>
    </row>
    <row r="39" spans="1:19" x14ac:dyDescent="0.25">
      <c r="D39" s="34"/>
      <c r="E39" s="34"/>
      <c r="F39" s="34"/>
      <c r="G39" s="34"/>
      <c r="H39" s="18"/>
      <c r="I39" s="34"/>
      <c r="J39" s="34"/>
    </row>
    <row r="40" spans="1:19" x14ac:dyDescent="0.25">
      <c r="B40" s="74"/>
      <c r="C40" s="74"/>
      <c r="D40" s="74"/>
      <c r="E40" s="74"/>
      <c r="F40" s="74"/>
      <c r="G40" s="74"/>
      <c r="H40" s="74"/>
      <c r="I40" s="18"/>
      <c r="J40" s="18"/>
    </row>
    <row r="41" spans="1:19" ht="16.5" x14ac:dyDescent="0.25">
      <c r="B41" s="67" t="s">
        <v>45</v>
      </c>
      <c r="C41" s="67"/>
      <c r="D41" s="67"/>
      <c r="E41" s="67"/>
      <c r="F41" s="67"/>
      <c r="G41" s="67"/>
      <c r="H41" s="67"/>
      <c r="I41" s="67"/>
      <c r="J41" s="67"/>
      <c r="K41" s="67"/>
      <c r="L41" s="67"/>
      <c r="M41" s="67"/>
      <c r="N41" s="67"/>
      <c r="O41" s="67"/>
      <c r="P41" s="67"/>
      <c r="Q41" s="67"/>
      <c r="R41" s="67"/>
      <c r="S41" s="67"/>
    </row>
    <row r="42" spans="1:19" x14ac:dyDescent="0.25">
      <c r="D42" s="23"/>
      <c r="E42" s="23"/>
      <c r="F42" s="23"/>
      <c r="G42" s="23"/>
    </row>
    <row r="43" spans="1:19" x14ac:dyDescent="0.25">
      <c r="G43" s="15"/>
      <c r="H43" s="15"/>
      <c r="K43" s="70" t="s">
        <v>38</v>
      </c>
      <c r="L43" s="70"/>
    </row>
    <row r="44" spans="1:19" x14ac:dyDescent="0.25">
      <c r="B44" s="14" t="s">
        <v>46</v>
      </c>
      <c r="D44" s="71" t="s">
        <v>97</v>
      </c>
      <c r="E44" s="72"/>
      <c r="F44" s="73"/>
      <c r="G44" s="71" t="s">
        <v>98</v>
      </c>
      <c r="H44" s="72"/>
      <c r="I44" s="73"/>
      <c r="K44" s="16" t="s">
        <v>39</v>
      </c>
      <c r="L44" s="16" t="s">
        <v>25</v>
      </c>
      <c r="M44" s="17"/>
      <c r="N44" s="17"/>
      <c r="O44" s="17"/>
      <c r="P44" s="17"/>
    </row>
    <row r="45" spans="1:19" x14ac:dyDescent="0.25">
      <c r="B45" s="36"/>
      <c r="D45" s="38" t="s">
        <v>47</v>
      </c>
      <c r="E45" s="16" t="s">
        <v>48</v>
      </c>
      <c r="F45" s="39" t="s">
        <v>17</v>
      </c>
      <c r="G45" s="38" t="s">
        <v>47</v>
      </c>
      <c r="H45" s="16" t="s">
        <v>48</v>
      </c>
      <c r="I45" s="39" t="s">
        <v>17</v>
      </c>
      <c r="K45" s="18"/>
      <c r="L45" s="18"/>
      <c r="M45" s="17"/>
      <c r="N45" s="17"/>
      <c r="O45" s="17"/>
      <c r="P45" s="17"/>
    </row>
    <row r="46" spans="1:19" x14ac:dyDescent="0.25">
      <c r="A46" s="1">
        <v>1</v>
      </c>
      <c r="B46" s="37" t="s">
        <v>51</v>
      </c>
      <c r="D46" s="28">
        <v>19895</v>
      </c>
      <c r="E46" s="28">
        <v>39143</v>
      </c>
      <c r="F46" s="28">
        <f>D46+E46</f>
        <v>59038</v>
      </c>
      <c r="G46" s="28">
        <v>28184</v>
      </c>
      <c r="H46" s="28">
        <v>16087</v>
      </c>
      <c r="I46" s="28">
        <f>G46+H46</f>
        <v>44271</v>
      </c>
      <c r="K46" s="20">
        <f>+I46-F46</f>
        <v>-14767</v>
      </c>
      <c r="L46" s="33">
        <f>I46/F46-1</f>
        <v>-0.2501270368237406</v>
      </c>
      <c r="M46" s="17"/>
      <c r="N46" s="17"/>
      <c r="O46" s="17"/>
    </row>
    <row r="47" spans="1:19" x14ac:dyDescent="0.25">
      <c r="A47" s="1">
        <v>2</v>
      </c>
      <c r="B47" s="37" t="s">
        <v>49</v>
      </c>
      <c r="D47" s="28">
        <v>30410</v>
      </c>
      <c r="E47" s="28">
        <v>44757</v>
      </c>
      <c r="F47" s="28">
        <f>D47+E47</f>
        <v>75167</v>
      </c>
      <c r="G47" s="28">
        <v>0</v>
      </c>
      <c r="H47" s="28">
        <v>17071</v>
      </c>
      <c r="I47" s="28">
        <f>G47+H47</f>
        <v>17071</v>
      </c>
      <c r="J47" s="1" t="s">
        <v>50</v>
      </c>
      <c r="K47" s="20">
        <f>+I47-F47</f>
        <v>-58096</v>
      </c>
      <c r="L47" s="33">
        <f>I47/F47-1</f>
        <v>-0.77289235967911452</v>
      </c>
      <c r="M47" s="17"/>
      <c r="N47" s="17"/>
      <c r="O47" s="17"/>
    </row>
    <row r="48" spans="1:19" x14ac:dyDescent="0.25">
      <c r="A48" s="1">
        <v>3</v>
      </c>
      <c r="B48" s="28" t="s">
        <v>53</v>
      </c>
      <c r="D48" s="28">
        <v>1616</v>
      </c>
      <c r="E48" s="28">
        <v>133</v>
      </c>
      <c r="F48" s="28">
        <f>D48+E48</f>
        <v>1749</v>
      </c>
      <c r="G48" s="28">
        <v>1028</v>
      </c>
      <c r="H48" s="28">
        <v>19</v>
      </c>
      <c r="I48" s="28">
        <f>G48+H48</f>
        <v>1047</v>
      </c>
      <c r="K48" s="20">
        <f>+I48-F48</f>
        <v>-702</v>
      </c>
      <c r="L48" s="33">
        <f>I48/F48-1</f>
        <v>-0.40137221269296741</v>
      </c>
      <c r="M48" s="17"/>
      <c r="N48" s="17"/>
      <c r="O48" s="17"/>
    </row>
    <row r="49" spans="1:15" x14ac:dyDescent="0.25">
      <c r="A49" s="1">
        <v>4</v>
      </c>
      <c r="B49" s="28" t="s">
        <v>52</v>
      </c>
      <c r="D49" s="28">
        <v>2378</v>
      </c>
      <c r="E49" s="28">
        <v>226</v>
      </c>
      <c r="F49" s="28">
        <f>D49+E49</f>
        <v>2604</v>
      </c>
      <c r="G49" s="28">
        <v>0</v>
      </c>
      <c r="H49" s="28">
        <v>0</v>
      </c>
      <c r="I49" s="28">
        <f>G49+H49</f>
        <v>0</v>
      </c>
      <c r="K49" s="20">
        <f>+I49-F49</f>
        <v>-2604</v>
      </c>
      <c r="L49" s="33">
        <f>I49/F49-1</f>
        <v>-1</v>
      </c>
      <c r="M49" s="17"/>
      <c r="N49" s="17"/>
      <c r="O49" s="17"/>
    </row>
    <row r="50" spans="1:15" x14ac:dyDescent="0.25">
      <c r="A50" s="1">
        <v>5</v>
      </c>
      <c r="B50" s="28" t="s">
        <v>54</v>
      </c>
      <c r="D50" s="28">
        <v>488</v>
      </c>
      <c r="E50" s="28">
        <v>307</v>
      </c>
      <c r="F50" s="28">
        <f>D50+E50</f>
        <v>795</v>
      </c>
      <c r="G50" s="28">
        <v>0</v>
      </c>
      <c r="H50" s="28">
        <v>0</v>
      </c>
      <c r="I50" s="28">
        <f>G50+H50</f>
        <v>0</v>
      </c>
      <c r="K50" s="20">
        <f>+I50-F50</f>
        <v>-795</v>
      </c>
      <c r="L50" s="33">
        <f>I50/F50-1</f>
        <v>-1</v>
      </c>
      <c r="M50" s="17"/>
      <c r="N50" s="17"/>
      <c r="O50" s="17"/>
    </row>
    <row r="51" spans="1:15" x14ac:dyDescent="0.25">
      <c r="A51" s="1">
        <v>6</v>
      </c>
      <c r="B51" s="28"/>
      <c r="D51" s="28"/>
      <c r="E51" s="28"/>
      <c r="F51" s="28">
        <f t="shared" ref="F51:F52" si="6">D51+E51</f>
        <v>0</v>
      </c>
      <c r="G51" s="28"/>
      <c r="H51" s="28"/>
      <c r="I51" s="28">
        <f t="shared" ref="I51:I52" si="7">G51+H51</f>
        <v>0</v>
      </c>
      <c r="K51" s="20">
        <f t="shared" ref="K51:K52" si="8">+I51-F51</f>
        <v>0</v>
      </c>
      <c r="L51" s="33" t="e">
        <f t="shared" ref="L51:L52" si="9">I51/F51-1</f>
        <v>#DIV/0!</v>
      </c>
    </row>
    <row r="52" spans="1:15" x14ac:dyDescent="0.25">
      <c r="A52" s="1">
        <v>7</v>
      </c>
      <c r="B52" s="28"/>
      <c r="D52" s="28"/>
      <c r="E52" s="28"/>
      <c r="F52" s="28">
        <f t="shared" si="6"/>
        <v>0</v>
      </c>
      <c r="G52" s="28"/>
      <c r="H52" s="28"/>
      <c r="I52" s="28">
        <f t="shared" si="7"/>
        <v>0</v>
      </c>
      <c r="K52" s="20">
        <f t="shared" si="8"/>
        <v>0</v>
      </c>
      <c r="L52" s="33" t="e">
        <f t="shared" si="9"/>
        <v>#DIV/0!</v>
      </c>
    </row>
  </sheetData>
  <sortState xmlns:xlrd2="http://schemas.microsoft.com/office/spreadsheetml/2017/richdata2" ref="B46:L50">
    <sortCondition descending="1" ref="I46:I50"/>
  </sortState>
  <mergeCells count="15">
    <mergeCell ref="B17:S17"/>
    <mergeCell ref="B29:S29"/>
    <mergeCell ref="B14:H14"/>
    <mergeCell ref="B27:H27"/>
    <mergeCell ref="B1:Q1"/>
    <mergeCell ref="B2:Q2"/>
    <mergeCell ref="B4:S4"/>
    <mergeCell ref="D44:F44"/>
    <mergeCell ref="G44:I44"/>
    <mergeCell ref="B38:H38"/>
    <mergeCell ref="K31:L31"/>
    <mergeCell ref="B41:S41"/>
    <mergeCell ref="K43:L43"/>
    <mergeCell ref="B40:H40"/>
    <mergeCell ref="I31:J3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A5DBE-6C17-486E-A357-74AFDAAC1727}">
  <dimension ref="A1:S52"/>
  <sheetViews>
    <sheetView showGridLines="0" zoomScale="61" workbookViewId="0">
      <pane ySplit="1" topLeftCell="A16" activePane="bottomLeft" state="frozen"/>
      <selection activeCell="B46" sqref="B46:L52"/>
      <selection pane="bottomLeft" activeCell="Q42" sqref="Q42"/>
    </sheetView>
  </sheetViews>
  <sheetFormatPr baseColWidth="10" defaultColWidth="8.85546875" defaultRowHeight="12.75" x14ac:dyDescent="0.25"/>
  <cols>
    <col min="1" max="1" width="11.28515625" style="1" customWidth="1"/>
    <col min="2" max="2" width="29.7109375" style="1" customWidth="1"/>
    <col min="3" max="3" width="5.140625" style="1" customWidth="1"/>
    <col min="4" max="7" width="13.140625" style="1" customWidth="1"/>
    <col min="8" max="8" width="13" style="1" bestFit="1" customWidth="1"/>
    <col min="9" max="9" width="12" style="1" customWidth="1"/>
    <col min="10" max="10" width="7.7109375" style="1" customWidth="1"/>
    <col min="11" max="11" width="12" style="1" customWidth="1"/>
    <col min="12" max="12" width="7.7109375" style="1" customWidth="1"/>
    <col min="13" max="17" width="11.28515625" style="1" customWidth="1"/>
    <col min="18" max="21" width="10.7109375" style="1" customWidth="1"/>
    <col min="22" max="16384" width="8.85546875" style="1"/>
  </cols>
  <sheetData>
    <row r="1" spans="2:19" ht="14.45" customHeight="1" x14ac:dyDescent="0.25">
      <c r="B1" s="68" t="s">
        <v>55</v>
      </c>
      <c r="C1" s="68"/>
      <c r="D1" s="68"/>
      <c r="E1" s="68"/>
      <c r="F1" s="68"/>
      <c r="G1" s="68"/>
      <c r="H1" s="68"/>
      <c r="I1" s="68"/>
      <c r="J1" s="68"/>
      <c r="K1" s="68"/>
      <c r="L1" s="68"/>
      <c r="M1" s="68"/>
      <c r="N1" s="68"/>
      <c r="O1" s="68"/>
      <c r="P1" s="68"/>
      <c r="Q1" s="68"/>
    </row>
    <row r="2" spans="2:19" ht="18" x14ac:dyDescent="0.25">
      <c r="B2" s="68" t="s">
        <v>2</v>
      </c>
      <c r="C2" s="68"/>
      <c r="D2" s="68"/>
      <c r="E2" s="68"/>
      <c r="F2" s="68"/>
      <c r="G2" s="68"/>
      <c r="H2" s="68"/>
      <c r="I2" s="68"/>
      <c r="J2" s="68"/>
      <c r="K2" s="68"/>
      <c r="L2" s="68"/>
      <c r="M2" s="68"/>
      <c r="N2" s="68"/>
      <c r="O2" s="68"/>
      <c r="P2" s="68"/>
      <c r="Q2" s="68"/>
    </row>
    <row r="4" spans="2:19" ht="16.5" x14ac:dyDescent="0.25">
      <c r="B4" s="67" t="s">
        <v>21</v>
      </c>
      <c r="C4" s="67"/>
      <c r="D4" s="67"/>
      <c r="E4" s="67"/>
      <c r="F4" s="67"/>
      <c r="G4" s="67"/>
      <c r="H4" s="67"/>
      <c r="I4" s="67"/>
      <c r="J4" s="67"/>
      <c r="K4" s="67"/>
      <c r="L4" s="67"/>
      <c r="M4" s="67"/>
      <c r="N4" s="67"/>
      <c r="O4" s="67"/>
      <c r="P4" s="67"/>
      <c r="Q4" s="67"/>
      <c r="R4" s="67"/>
      <c r="S4" s="67"/>
    </row>
    <row r="5" spans="2:19" x14ac:dyDescent="0.25">
      <c r="D5" s="23"/>
      <c r="E5" s="23"/>
      <c r="F5" s="23"/>
      <c r="G5" s="23"/>
    </row>
    <row r="6" spans="2:19" x14ac:dyDescent="0.25">
      <c r="B6" s="12"/>
      <c r="D6" s="16">
        <v>2019</v>
      </c>
      <c r="E6" s="16">
        <v>2021</v>
      </c>
      <c r="F6" s="16" t="s">
        <v>22</v>
      </c>
      <c r="G6" s="16" t="s">
        <v>23</v>
      </c>
      <c r="H6" s="17"/>
      <c r="I6" s="16" t="s">
        <v>24</v>
      </c>
      <c r="J6" s="16" t="s">
        <v>25</v>
      </c>
      <c r="K6" s="17"/>
      <c r="L6" s="17"/>
      <c r="O6" s="17"/>
      <c r="P6" s="17"/>
    </row>
    <row r="7" spans="2:19" x14ac:dyDescent="0.25">
      <c r="B7" s="13" t="s">
        <v>44</v>
      </c>
      <c r="D7" s="22">
        <f>+D9</f>
        <v>3525424</v>
      </c>
      <c r="E7" s="22">
        <f t="shared" ref="E7:G7" si="0">+E9</f>
        <v>1459937</v>
      </c>
      <c r="F7" s="22">
        <f t="shared" si="0"/>
        <v>501714</v>
      </c>
      <c r="G7" s="22">
        <f t="shared" si="0"/>
        <v>1158150</v>
      </c>
      <c r="H7" s="19"/>
      <c r="I7" s="22"/>
      <c r="J7" s="31"/>
      <c r="K7" s="14"/>
      <c r="L7" s="14"/>
    </row>
    <row r="8" spans="2:19" x14ac:dyDescent="0.25">
      <c r="D8" s="18"/>
      <c r="E8" s="18"/>
      <c r="F8" s="18"/>
      <c r="G8" s="18"/>
      <c r="H8" s="18"/>
      <c r="I8" s="18"/>
      <c r="J8" s="18"/>
    </row>
    <row r="9" spans="2:19" x14ac:dyDescent="0.25">
      <c r="B9" s="14" t="s">
        <v>27</v>
      </c>
      <c r="D9" s="35">
        <f>+D10+D11</f>
        <v>3525424</v>
      </c>
      <c r="E9" s="35">
        <f>+E10+E11</f>
        <v>1459937</v>
      </c>
      <c r="F9" s="35">
        <f t="shared" ref="F9:G9" si="1">+F10+F11</f>
        <v>501714</v>
      </c>
      <c r="G9" s="35">
        <f t="shared" si="1"/>
        <v>1158150</v>
      </c>
      <c r="H9" s="19"/>
      <c r="I9" s="35">
        <f>+G9-F9</f>
        <v>656436</v>
      </c>
      <c r="J9" s="32">
        <f>G9/F9-1</f>
        <v>1.308386849878616</v>
      </c>
    </row>
    <row r="10" spans="2:19" x14ac:dyDescent="0.25">
      <c r="B10" s="1" t="s">
        <v>28</v>
      </c>
      <c r="D10" s="20">
        <v>2265219</v>
      </c>
      <c r="E10" s="20">
        <v>408850</v>
      </c>
      <c r="F10" s="20">
        <v>64604</v>
      </c>
      <c r="G10" s="20">
        <v>637700</v>
      </c>
      <c r="H10" s="56">
        <f>+G10/G9</f>
        <v>0.55061952251435475</v>
      </c>
      <c r="I10" s="20">
        <f>+G10-F10</f>
        <v>573096</v>
      </c>
      <c r="J10" s="33">
        <f>G10/F10-1</f>
        <v>8.870905826264627</v>
      </c>
    </row>
    <row r="11" spans="2:19" x14ac:dyDescent="0.25">
      <c r="B11" s="1" t="s">
        <v>29</v>
      </c>
      <c r="D11" s="20">
        <v>1260205</v>
      </c>
      <c r="E11" s="20">
        <v>1051087</v>
      </c>
      <c r="F11" s="20">
        <v>437110</v>
      </c>
      <c r="G11" s="20">
        <v>520450</v>
      </c>
      <c r="H11" s="56">
        <f>+G11/G9</f>
        <v>0.44938047748564519</v>
      </c>
      <c r="I11" s="20">
        <f>+G11-F11</f>
        <v>83340</v>
      </c>
      <c r="J11" s="33">
        <f>G11/F11-1</f>
        <v>0.19066138958156986</v>
      </c>
    </row>
    <row r="12" spans="2:19" x14ac:dyDescent="0.25">
      <c r="B12" s="12"/>
      <c r="D12" s="21"/>
      <c r="E12" s="21"/>
      <c r="F12" s="21"/>
      <c r="G12" s="21"/>
      <c r="H12" s="18"/>
      <c r="I12" s="21"/>
      <c r="J12" s="24"/>
    </row>
    <row r="13" spans="2:19" ht="13.5" x14ac:dyDescent="0.25">
      <c r="B13" s="25" t="s">
        <v>30</v>
      </c>
      <c r="C13" s="26"/>
      <c r="D13" s="26"/>
      <c r="E13" s="26"/>
      <c r="F13" s="26"/>
      <c r="G13" s="27"/>
      <c r="H13" s="27"/>
      <c r="I13" s="18"/>
      <c r="J13" s="18"/>
    </row>
    <row r="14" spans="2:19" x14ac:dyDescent="0.25">
      <c r="B14" s="62" t="s">
        <v>31</v>
      </c>
      <c r="C14" s="62"/>
      <c r="D14" s="62"/>
      <c r="E14" s="62"/>
      <c r="F14" s="62"/>
      <c r="G14" s="62"/>
      <c r="H14" s="62"/>
      <c r="I14" s="18"/>
      <c r="J14" s="18"/>
    </row>
    <row r="15" spans="2:19" ht="13.5" x14ac:dyDescent="0.25">
      <c r="B15" s="25"/>
      <c r="C15" s="26"/>
      <c r="D15" s="26"/>
      <c r="E15" s="26"/>
      <c r="F15" s="26"/>
      <c r="G15" s="26"/>
      <c r="H15" s="26"/>
      <c r="I15" s="18"/>
      <c r="J15" s="18"/>
    </row>
    <row r="16" spans="2:19" x14ac:dyDescent="0.25">
      <c r="D16" s="18"/>
      <c r="E16" s="18"/>
      <c r="F16" s="18"/>
      <c r="G16" s="18"/>
      <c r="H16" s="18"/>
      <c r="I16" s="18"/>
      <c r="J16" s="18"/>
    </row>
    <row r="17" spans="2:19" ht="16.5" x14ac:dyDescent="0.25">
      <c r="B17" s="67" t="s">
        <v>32</v>
      </c>
      <c r="C17" s="67"/>
      <c r="D17" s="67"/>
      <c r="E17" s="67"/>
      <c r="F17" s="67"/>
      <c r="G17" s="67"/>
      <c r="H17" s="67"/>
      <c r="I17" s="67"/>
      <c r="J17" s="67"/>
      <c r="K17" s="67"/>
      <c r="L17" s="67"/>
      <c r="M17" s="67"/>
      <c r="N17" s="67"/>
      <c r="O17" s="67"/>
      <c r="P17" s="67"/>
      <c r="Q17" s="67"/>
      <c r="R17" s="67"/>
      <c r="S17" s="67"/>
    </row>
    <row r="18" spans="2:19" x14ac:dyDescent="0.25">
      <c r="D18" s="23"/>
      <c r="E18" s="23"/>
      <c r="F18" s="23"/>
      <c r="G18" s="23"/>
    </row>
    <row r="19" spans="2:19" x14ac:dyDescent="0.25">
      <c r="B19" s="12"/>
      <c r="D19" s="16">
        <v>2019</v>
      </c>
      <c r="E19" s="16">
        <v>2021</v>
      </c>
      <c r="F19" s="16" t="s">
        <v>22</v>
      </c>
      <c r="G19" s="16" t="s">
        <v>23</v>
      </c>
      <c r="H19" s="17"/>
      <c r="I19" s="16" t="s">
        <v>24</v>
      </c>
      <c r="J19" s="16" t="s">
        <v>25</v>
      </c>
      <c r="K19" s="17"/>
      <c r="L19" s="17"/>
      <c r="O19" s="17"/>
      <c r="P19" s="17"/>
    </row>
    <row r="20" spans="2:19" x14ac:dyDescent="0.25">
      <c r="B20" s="13" t="s">
        <v>44</v>
      </c>
      <c r="D20" s="22">
        <f>+D22</f>
        <v>5717581</v>
      </c>
      <c r="E20" s="22">
        <f t="shared" ref="E20:G20" si="2">+E22</f>
        <v>2478706</v>
      </c>
      <c r="F20" s="22">
        <f t="shared" si="2"/>
        <v>824581</v>
      </c>
      <c r="G20" s="22">
        <f t="shared" si="2"/>
        <v>2057935</v>
      </c>
      <c r="H20" s="19"/>
      <c r="I20" s="22"/>
      <c r="J20" s="31"/>
      <c r="K20" s="14"/>
      <c r="L20" s="14"/>
    </row>
    <row r="21" spans="2:19" x14ac:dyDescent="0.25">
      <c r="D21" s="18"/>
      <c r="E21" s="18"/>
      <c r="F21" s="18"/>
      <c r="G21" s="18"/>
      <c r="H21" s="18"/>
      <c r="I21" s="18"/>
      <c r="J21" s="18"/>
    </row>
    <row r="22" spans="2:19" x14ac:dyDescent="0.25">
      <c r="B22" s="14" t="s">
        <v>33</v>
      </c>
      <c r="D22" s="35">
        <f>+D23+D24</f>
        <v>5717581</v>
      </c>
      <c r="E22" s="35">
        <f>+E23+E24</f>
        <v>2478706</v>
      </c>
      <c r="F22" s="35">
        <f t="shared" ref="F22:G22" si="3">+F23+F24</f>
        <v>824581</v>
      </c>
      <c r="G22" s="35">
        <f t="shared" si="3"/>
        <v>2057935</v>
      </c>
      <c r="H22" s="19"/>
      <c r="I22" s="35">
        <f>+G22-F22</f>
        <v>1233354</v>
      </c>
      <c r="J22" s="32">
        <f>G22/F22-1</f>
        <v>1.4957341971255707</v>
      </c>
    </row>
    <row r="23" spans="2:19" x14ac:dyDescent="0.25">
      <c r="B23" s="1" t="s">
        <v>34</v>
      </c>
      <c r="D23" s="20">
        <v>3912906</v>
      </c>
      <c r="E23" s="20">
        <v>785656</v>
      </c>
      <c r="F23" s="20">
        <v>124166</v>
      </c>
      <c r="G23" s="20">
        <v>1254717</v>
      </c>
      <c r="H23" s="56">
        <f>+G23/G22</f>
        <v>0.60969709927670213</v>
      </c>
      <c r="I23" s="20">
        <f>+G23-F23</f>
        <v>1130551</v>
      </c>
      <c r="J23" s="33">
        <f>G23/F23-1</f>
        <v>9.1051576115844917</v>
      </c>
    </row>
    <row r="24" spans="2:19" x14ac:dyDescent="0.25">
      <c r="B24" s="1" t="s">
        <v>35</v>
      </c>
      <c r="D24" s="20">
        <v>1804675</v>
      </c>
      <c r="E24" s="20">
        <v>1693050</v>
      </c>
      <c r="F24" s="20">
        <v>700415</v>
      </c>
      <c r="G24" s="20">
        <v>803218</v>
      </c>
      <c r="H24" s="56">
        <f>+G24/G22</f>
        <v>0.39030290072329787</v>
      </c>
      <c r="I24" s="20">
        <f>+G24-F24</f>
        <v>102803</v>
      </c>
      <c r="J24" s="33">
        <f>G24/F24-1</f>
        <v>0.14677441231270039</v>
      </c>
    </row>
    <row r="25" spans="2:19" x14ac:dyDescent="0.25">
      <c r="B25" s="12"/>
      <c r="D25" s="21"/>
      <c r="E25" s="21"/>
      <c r="F25" s="21"/>
      <c r="G25" s="21"/>
      <c r="H25" s="18"/>
      <c r="I25" s="21"/>
      <c r="J25" s="24"/>
    </row>
    <row r="26" spans="2:19" ht="13.5" x14ac:dyDescent="0.25">
      <c r="B26" s="25" t="s">
        <v>36</v>
      </c>
      <c r="C26" s="26"/>
      <c r="D26" s="26"/>
      <c r="E26" s="26"/>
      <c r="F26" s="26"/>
      <c r="G26" s="27"/>
      <c r="H26" s="27"/>
      <c r="I26" s="18"/>
      <c r="J26" s="18"/>
    </row>
    <row r="27" spans="2:19" x14ac:dyDescent="0.25">
      <c r="B27" s="62" t="s">
        <v>31</v>
      </c>
      <c r="C27" s="62"/>
      <c r="D27" s="62"/>
      <c r="E27" s="62"/>
      <c r="F27" s="62"/>
      <c r="G27" s="62"/>
      <c r="H27" s="62"/>
      <c r="I27" s="18"/>
      <c r="J27" s="18"/>
    </row>
    <row r="28" spans="2:19" x14ac:dyDescent="0.25">
      <c r="B28" s="25"/>
    </row>
    <row r="29" spans="2:19" ht="16.5" x14ac:dyDescent="0.25">
      <c r="B29" s="67" t="s">
        <v>37</v>
      </c>
      <c r="C29" s="67"/>
      <c r="D29" s="67"/>
      <c r="E29" s="67"/>
      <c r="F29" s="67"/>
      <c r="G29" s="67"/>
      <c r="H29" s="67"/>
      <c r="I29" s="67"/>
      <c r="J29" s="67"/>
      <c r="K29" s="67"/>
      <c r="L29" s="67"/>
      <c r="M29" s="67"/>
      <c r="N29" s="67"/>
      <c r="O29" s="67"/>
      <c r="P29" s="67"/>
      <c r="Q29" s="67"/>
      <c r="R29" s="67"/>
      <c r="S29" s="67"/>
    </row>
    <row r="30" spans="2:19" x14ac:dyDescent="0.25">
      <c r="D30" s="23"/>
      <c r="E30" s="23"/>
      <c r="F30" s="23"/>
      <c r="G30" s="23"/>
    </row>
    <row r="31" spans="2:19" x14ac:dyDescent="0.25">
      <c r="D31" s="15"/>
      <c r="E31" s="15"/>
      <c r="F31" s="15"/>
      <c r="G31" s="15"/>
      <c r="I31" s="70" t="s">
        <v>38</v>
      </c>
      <c r="J31" s="70"/>
      <c r="K31" s="70"/>
      <c r="L31" s="70"/>
    </row>
    <row r="32" spans="2:19" x14ac:dyDescent="0.25">
      <c r="B32" s="12"/>
      <c r="D32" s="16">
        <v>2019</v>
      </c>
      <c r="E32" s="16">
        <v>2020</v>
      </c>
      <c r="F32" s="16">
        <v>2021</v>
      </c>
      <c r="G32" s="16">
        <v>2022</v>
      </c>
      <c r="H32" s="17"/>
      <c r="I32" s="16" t="s">
        <v>39</v>
      </c>
      <c r="J32" s="16" t="s">
        <v>25</v>
      </c>
      <c r="K32" s="16" t="s">
        <v>24</v>
      </c>
      <c r="L32" s="16" t="s">
        <v>25</v>
      </c>
      <c r="O32" s="17"/>
      <c r="P32" s="17"/>
    </row>
    <row r="33" spans="1:19" x14ac:dyDescent="0.25">
      <c r="D33" s="18"/>
      <c r="E33" s="18"/>
      <c r="F33" s="18"/>
      <c r="G33" s="18"/>
      <c r="H33" s="18"/>
      <c r="I33" s="18"/>
      <c r="J33" s="18"/>
      <c r="K33" s="18"/>
      <c r="L33" s="18"/>
    </row>
    <row r="34" spans="1:19" x14ac:dyDescent="0.25">
      <c r="B34" s="14" t="s">
        <v>40</v>
      </c>
      <c r="D34" s="35">
        <f>+D35/D36</f>
        <v>12.909770401318578</v>
      </c>
      <c r="E34" s="35">
        <f t="shared" ref="E34:G34" si="4">+E35/E36</f>
        <v>14.663652173913025</v>
      </c>
      <c r="F34" s="35">
        <f t="shared" si="4"/>
        <v>12.624116919816338</v>
      </c>
      <c r="G34" s="35">
        <f t="shared" si="4"/>
        <v>12.796968013334393</v>
      </c>
      <c r="H34" s="19"/>
      <c r="I34" s="35">
        <f>+G34-D34</f>
        <v>-0.11280238798418551</v>
      </c>
      <c r="J34" s="32">
        <f>G34/D34-1</f>
        <v>-8.7377532270181968E-3</v>
      </c>
      <c r="K34" s="35">
        <f>+G34-F34</f>
        <v>0.17285109351805517</v>
      </c>
      <c r="L34" s="32">
        <f>G34/F34-1</f>
        <v>1.3692133447110733E-2</v>
      </c>
    </row>
    <row r="35" spans="1:19" x14ac:dyDescent="0.25">
      <c r="B35" s="1" t="s">
        <v>41</v>
      </c>
      <c r="D35" s="20">
        <v>28066.916666666697</v>
      </c>
      <c r="E35" s="20">
        <v>17565.833333333303</v>
      </c>
      <c r="F35" s="20">
        <v>23825.916666666697</v>
      </c>
      <c r="G35" s="20">
        <v>26871.5</v>
      </c>
      <c r="H35" s="18"/>
      <c r="I35" s="20">
        <f>+G35-D35</f>
        <v>-1195.416666666697</v>
      </c>
      <c r="J35" s="33">
        <f>G35/D35-1</f>
        <v>-4.2591663375921129E-2</v>
      </c>
      <c r="K35" s="20">
        <f>+G35-F35</f>
        <v>3045.583333333303</v>
      </c>
      <c r="L35" s="33">
        <f>G35/F35-1</f>
        <v>0.12782649146062797</v>
      </c>
    </row>
    <row r="36" spans="1:19" x14ac:dyDescent="0.25">
      <c r="B36" s="1" t="s">
        <v>42</v>
      </c>
      <c r="D36" s="20">
        <v>2174.083333333333</v>
      </c>
      <c r="E36" s="20">
        <v>1197.9166666666661</v>
      </c>
      <c r="F36" s="20">
        <v>1887.333333333333</v>
      </c>
      <c r="G36" s="20">
        <v>2099.833333333333</v>
      </c>
      <c r="H36" s="18"/>
      <c r="I36" s="20">
        <f>+G36-D36</f>
        <v>-74.25</v>
      </c>
      <c r="J36" s="33">
        <f>G36/D36-1</f>
        <v>-3.4152324734562423E-2</v>
      </c>
      <c r="K36" s="20">
        <f>+G36-F36</f>
        <v>212.5</v>
      </c>
      <c r="L36" s="33">
        <f>G36/F36-1</f>
        <v>0.1125927234192865</v>
      </c>
    </row>
    <row r="37" spans="1:19" x14ac:dyDescent="0.25">
      <c r="B37" s="12"/>
      <c r="D37" s="21"/>
      <c r="E37" s="21"/>
      <c r="F37" s="21"/>
      <c r="G37" s="21"/>
      <c r="H37" s="18"/>
      <c r="I37" s="21"/>
      <c r="J37" s="24"/>
      <c r="K37" s="21"/>
      <c r="L37" s="24"/>
    </row>
    <row r="38" spans="1:19" x14ac:dyDescent="0.25">
      <c r="B38" s="62" t="s">
        <v>31</v>
      </c>
      <c r="C38" s="62"/>
      <c r="D38" s="62"/>
      <c r="E38" s="62"/>
      <c r="F38" s="62"/>
      <c r="G38" s="62"/>
      <c r="H38" s="62"/>
      <c r="I38" s="18"/>
      <c r="J38" s="18"/>
    </row>
    <row r="39" spans="1:19" x14ac:dyDescent="0.25">
      <c r="D39" s="34"/>
      <c r="E39" s="34"/>
      <c r="F39" s="34"/>
      <c r="G39" s="34"/>
      <c r="H39" s="18"/>
      <c r="I39" s="34"/>
      <c r="J39" s="34"/>
    </row>
    <row r="40" spans="1:19" x14ac:dyDescent="0.25">
      <c r="B40" s="74"/>
      <c r="C40" s="74"/>
      <c r="D40" s="74"/>
      <c r="E40" s="74"/>
      <c r="F40" s="74"/>
      <c r="G40" s="74"/>
      <c r="H40" s="74"/>
      <c r="I40" s="18"/>
      <c r="J40" s="18"/>
    </row>
    <row r="41" spans="1:19" ht="16.5" x14ac:dyDescent="0.25">
      <c r="B41" s="67" t="s">
        <v>45</v>
      </c>
      <c r="C41" s="67"/>
      <c r="D41" s="67"/>
      <c r="E41" s="67"/>
      <c r="F41" s="67"/>
      <c r="G41" s="67"/>
      <c r="H41" s="67"/>
      <c r="I41" s="67"/>
      <c r="J41" s="67"/>
      <c r="K41" s="67"/>
      <c r="L41" s="67"/>
      <c r="M41" s="67"/>
      <c r="N41" s="67"/>
      <c r="O41" s="67"/>
      <c r="P41" s="67"/>
      <c r="Q41" s="67"/>
      <c r="R41" s="67"/>
      <c r="S41" s="67"/>
    </row>
    <row r="42" spans="1:19" x14ac:dyDescent="0.25">
      <c r="D42" s="23"/>
      <c r="E42" s="23"/>
      <c r="F42" s="23"/>
      <c r="G42" s="23"/>
    </row>
    <row r="43" spans="1:19" x14ac:dyDescent="0.25">
      <c r="G43" s="15"/>
      <c r="H43" s="15"/>
      <c r="K43" s="70" t="s">
        <v>38</v>
      </c>
      <c r="L43" s="70"/>
    </row>
    <row r="44" spans="1:19" x14ac:dyDescent="0.25">
      <c r="B44" s="14" t="s">
        <v>46</v>
      </c>
      <c r="D44" s="71" t="s">
        <v>99</v>
      </c>
      <c r="E44" s="72"/>
      <c r="F44" s="73"/>
      <c r="G44" s="71" t="s">
        <v>100</v>
      </c>
      <c r="H44" s="72"/>
      <c r="I44" s="73"/>
      <c r="K44" s="16" t="s">
        <v>39</v>
      </c>
      <c r="L44" s="16" t="s">
        <v>25</v>
      </c>
      <c r="M44" s="17"/>
      <c r="N44" s="17"/>
      <c r="O44" s="17"/>
      <c r="P44" s="17"/>
    </row>
    <row r="45" spans="1:19" x14ac:dyDescent="0.25">
      <c r="B45" s="36"/>
      <c r="D45" s="38" t="s">
        <v>47</v>
      </c>
      <c r="E45" s="16" t="s">
        <v>48</v>
      </c>
      <c r="F45" s="39" t="s">
        <v>17</v>
      </c>
      <c r="G45" s="38" t="s">
        <v>47</v>
      </c>
      <c r="H45" s="16" t="s">
        <v>48</v>
      </c>
      <c r="I45" s="39" t="s">
        <v>17</v>
      </c>
      <c r="K45" s="18"/>
      <c r="L45" s="18"/>
      <c r="M45" s="17"/>
      <c r="N45" s="17"/>
      <c r="O45" s="17"/>
      <c r="P45" s="17"/>
    </row>
    <row r="46" spans="1:19" x14ac:dyDescent="0.25">
      <c r="A46" s="1">
        <v>1</v>
      </c>
      <c r="B46" s="37" t="s">
        <v>58</v>
      </c>
      <c r="D46" s="28">
        <v>162431</v>
      </c>
      <c r="E46" s="28">
        <v>290958</v>
      </c>
      <c r="F46" s="28">
        <f t="shared" ref="F46:F52" si="5">D46+E46</f>
        <v>453389</v>
      </c>
      <c r="G46" s="28">
        <v>488550</v>
      </c>
      <c r="H46" s="28">
        <v>471505</v>
      </c>
      <c r="I46" s="28">
        <f t="shared" ref="I46:I52" si="6">G46+H46</f>
        <v>960055</v>
      </c>
      <c r="K46" s="20">
        <f t="shared" ref="K46:K52" si="7">+I46-F46</f>
        <v>506666</v>
      </c>
      <c r="L46" s="33">
        <f t="shared" ref="L46:L52" si="8">I46/F46-1</f>
        <v>1.1175083647816777</v>
      </c>
      <c r="M46" s="17"/>
      <c r="N46" s="17" t="s">
        <v>59</v>
      </c>
      <c r="O46" s="17"/>
    </row>
    <row r="47" spans="1:19" x14ac:dyDescent="0.25">
      <c r="A47" s="1">
        <v>2</v>
      </c>
      <c r="B47" s="37" t="s">
        <v>56</v>
      </c>
      <c r="D47" s="28">
        <v>188200</v>
      </c>
      <c r="E47" s="28">
        <v>657161</v>
      </c>
      <c r="F47" s="28">
        <f t="shared" si="5"/>
        <v>845361</v>
      </c>
      <c r="G47" s="28">
        <v>188526</v>
      </c>
      <c r="H47" s="28">
        <v>308600</v>
      </c>
      <c r="I47" s="28">
        <f t="shared" si="6"/>
        <v>497126</v>
      </c>
      <c r="K47" s="20">
        <f t="shared" si="7"/>
        <v>-348235</v>
      </c>
      <c r="L47" s="33">
        <f t="shared" si="8"/>
        <v>-0.41193643898878707</v>
      </c>
      <c r="M47" s="17"/>
      <c r="N47" s="17" t="s">
        <v>57</v>
      </c>
      <c r="O47" s="17"/>
    </row>
    <row r="48" spans="1:19" x14ac:dyDescent="0.25">
      <c r="A48" s="1">
        <v>3</v>
      </c>
      <c r="B48" s="28" t="s">
        <v>64</v>
      </c>
      <c r="D48" s="28">
        <v>106518</v>
      </c>
      <c r="E48" s="28">
        <v>201163</v>
      </c>
      <c r="F48" s="28">
        <f t="shared" si="5"/>
        <v>307681</v>
      </c>
      <c r="G48" s="28">
        <v>154946</v>
      </c>
      <c r="H48" s="28">
        <v>164356</v>
      </c>
      <c r="I48" s="28">
        <f t="shared" si="6"/>
        <v>319302</v>
      </c>
      <c r="K48" s="20">
        <f t="shared" si="7"/>
        <v>11621</v>
      </c>
      <c r="L48" s="33">
        <f t="shared" si="8"/>
        <v>3.7769638034197861E-2</v>
      </c>
      <c r="M48" s="17"/>
      <c r="N48" s="17"/>
      <c r="O48" s="17"/>
    </row>
    <row r="49" spans="1:15" x14ac:dyDescent="0.25">
      <c r="A49" s="1">
        <v>4</v>
      </c>
      <c r="B49" s="28" t="s">
        <v>60</v>
      </c>
      <c r="D49" s="28">
        <v>158652</v>
      </c>
      <c r="E49" s="28">
        <v>434008</v>
      </c>
      <c r="F49" s="28">
        <f t="shared" si="5"/>
        <v>592660</v>
      </c>
      <c r="G49" s="28">
        <v>147046</v>
      </c>
      <c r="H49" s="28">
        <v>219295</v>
      </c>
      <c r="I49" s="28">
        <f t="shared" si="6"/>
        <v>366341</v>
      </c>
      <c r="J49" s="1" t="s">
        <v>61</v>
      </c>
      <c r="K49" s="20">
        <f t="shared" si="7"/>
        <v>-226319</v>
      </c>
      <c r="L49" s="33">
        <f t="shared" si="8"/>
        <v>-0.38186987480174128</v>
      </c>
      <c r="M49" s="17"/>
      <c r="N49" s="17" t="s">
        <v>62</v>
      </c>
      <c r="O49" s="17"/>
    </row>
    <row r="50" spans="1:15" x14ac:dyDescent="0.25">
      <c r="A50" s="1">
        <v>5</v>
      </c>
      <c r="B50" s="28" t="s">
        <v>63</v>
      </c>
      <c r="D50" s="28">
        <v>139865</v>
      </c>
      <c r="E50" s="28">
        <v>278920</v>
      </c>
      <c r="F50" s="28">
        <f t="shared" si="5"/>
        <v>418785</v>
      </c>
      <c r="G50" s="28">
        <v>113389</v>
      </c>
      <c r="H50" s="28">
        <v>153392</v>
      </c>
      <c r="I50" s="28">
        <f t="shared" si="6"/>
        <v>266781</v>
      </c>
      <c r="J50" s="1" t="s">
        <v>61</v>
      </c>
      <c r="K50" s="20">
        <f t="shared" si="7"/>
        <v>-152004</v>
      </c>
      <c r="L50" s="33">
        <f t="shared" si="8"/>
        <v>-0.36296428955191806</v>
      </c>
      <c r="M50" s="17"/>
      <c r="N50" s="17"/>
      <c r="O50" s="17"/>
    </row>
    <row r="51" spans="1:15" x14ac:dyDescent="0.25">
      <c r="A51" s="1">
        <v>6</v>
      </c>
      <c r="B51" s="28" t="s">
        <v>65</v>
      </c>
      <c r="D51" s="28">
        <v>33683</v>
      </c>
      <c r="E51" s="28">
        <v>16028</v>
      </c>
      <c r="F51" s="28">
        <f t="shared" si="5"/>
        <v>49711</v>
      </c>
      <c r="G51" s="28">
        <v>39140</v>
      </c>
      <c r="H51" s="28">
        <v>9007</v>
      </c>
      <c r="I51" s="28">
        <f t="shared" si="6"/>
        <v>48147</v>
      </c>
      <c r="K51" s="20">
        <f t="shared" si="7"/>
        <v>-1564</v>
      </c>
      <c r="L51" s="33">
        <f t="shared" si="8"/>
        <v>-3.1461849490052485E-2</v>
      </c>
    </row>
    <row r="52" spans="1:15" x14ac:dyDescent="0.25">
      <c r="A52" s="1">
        <v>7</v>
      </c>
      <c r="B52" s="28" t="s">
        <v>66</v>
      </c>
      <c r="D52" s="28">
        <v>34541</v>
      </c>
      <c r="E52" s="28">
        <v>38941</v>
      </c>
      <c r="F52" s="28">
        <f t="shared" si="5"/>
        <v>73482</v>
      </c>
      <c r="G52" s="28">
        <v>23276</v>
      </c>
      <c r="H52" s="28">
        <v>16885</v>
      </c>
      <c r="I52" s="28">
        <f t="shared" si="6"/>
        <v>40161</v>
      </c>
      <c r="K52" s="20">
        <f t="shared" si="7"/>
        <v>-33321</v>
      </c>
      <c r="L52" s="33">
        <f t="shared" si="8"/>
        <v>-0.4534579897117661</v>
      </c>
    </row>
  </sheetData>
  <sortState xmlns:xlrd2="http://schemas.microsoft.com/office/spreadsheetml/2017/richdata2" ref="B46:O52">
    <sortCondition descending="1" ref="I46:I52"/>
  </sortState>
  <mergeCells count="15">
    <mergeCell ref="K43:L43"/>
    <mergeCell ref="D44:F44"/>
    <mergeCell ref="G44:I44"/>
    <mergeCell ref="B29:S29"/>
    <mergeCell ref="I31:J31"/>
    <mergeCell ref="K31:L31"/>
    <mergeCell ref="B38:H38"/>
    <mergeCell ref="B40:H40"/>
    <mergeCell ref="B41:S41"/>
    <mergeCell ref="B27:H27"/>
    <mergeCell ref="B1:Q1"/>
    <mergeCell ref="B2:Q2"/>
    <mergeCell ref="B4:S4"/>
    <mergeCell ref="B14:H14"/>
    <mergeCell ref="B17:S1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21477-36A4-4591-BFD5-2B4C6276D188}">
  <dimension ref="A1:S52"/>
  <sheetViews>
    <sheetView showGridLines="0" zoomScale="53" workbookViewId="0">
      <pane ySplit="1" topLeftCell="A23" activePane="bottomLeft" state="frozen"/>
      <selection activeCell="J24" sqref="J24"/>
      <selection pane="bottomLeft" activeCell="U47" sqref="U47"/>
    </sheetView>
  </sheetViews>
  <sheetFormatPr baseColWidth="10" defaultColWidth="8.85546875" defaultRowHeight="12.75" x14ac:dyDescent="0.25"/>
  <cols>
    <col min="1" max="1" width="11.28515625" style="1" customWidth="1"/>
    <col min="2" max="2" width="29.7109375" style="1" customWidth="1"/>
    <col min="3" max="3" width="5.140625" style="1" customWidth="1"/>
    <col min="4" max="7" width="13.140625" style="1" customWidth="1"/>
    <col min="8" max="8" width="6.85546875" style="1" customWidth="1"/>
    <col min="9" max="9" width="12" style="1" customWidth="1"/>
    <col min="10" max="10" width="7.7109375" style="1" customWidth="1"/>
    <col min="11" max="11" width="12" style="1" customWidth="1"/>
    <col min="12" max="12" width="7.7109375" style="1" customWidth="1"/>
    <col min="13" max="17" width="11.28515625" style="1" customWidth="1"/>
    <col min="18" max="21" width="10.7109375" style="1" customWidth="1"/>
    <col min="22" max="16384" width="8.85546875" style="1"/>
  </cols>
  <sheetData>
    <row r="1" spans="2:19" ht="14.45" customHeight="1" x14ac:dyDescent="0.25">
      <c r="B1" s="68" t="s">
        <v>67</v>
      </c>
      <c r="C1" s="68"/>
      <c r="D1" s="68"/>
      <c r="E1" s="68"/>
      <c r="F1" s="68"/>
      <c r="G1" s="68"/>
      <c r="H1" s="68"/>
      <c r="I1" s="68"/>
      <c r="J1" s="68"/>
      <c r="K1" s="68"/>
      <c r="L1" s="68"/>
      <c r="M1" s="68"/>
      <c r="N1" s="68"/>
      <c r="O1" s="68"/>
      <c r="P1" s="68"/>
      <c r="Q1" s="68"/>
    </row>
    <row r="2" spans="2:19" ht="18" x14ac:dyDescent="0.25">
      <c r="B2" s="68" t="s">
        <v>2</v>
      </c>
      <c r="C2" s="68"/>
      <c r="D2" s="68"/>
      <c r="E2" s="68"/>
      <c r="F2" s="68"/>
      <c r="G2" s="68"/>
      <c r="H2" s="68"/>
      <c r="I2" s="68"/>
      <c r="J2" s="68"/>
      <c r="K2" s="68"/>
      <c r="L2" s="68"/>
      <c r="M2" s="68"/>
      <c r="N2" s="68"/>
      <c r="O2" s="68"/>
      <c r="P2" s="68"/>
      <c r="Q2" s="68"/>
    </row>
    <row r="4" spans="2:19" ht="16.5" x14ac:dyDescent="0.25">
      <c r="B4" s="67" t="s">
        <v>21</v>
      </c>
      <c r="C4" s="67"/>
      <c r="D4" s="67"/>
      <c r="E4" s="67"/>
      <c r="F4" s="67"/>
      <c r="G4" s="67"/>
      <c r="H4" s="67"/>
      <c r="I4" s="67"/>
      <c r="J4" s="67"/>
      <c r="K4" s="67"/>
      <c r="L4" s="67"/>
      <c r="M4" s="67"/>
      <c r="N4" s="67"/>
      <c r="O4" s="67"/>
      <c r="P4" s="67"/>
      <c r="Q4" s="67"/>
      <c r="R4" s="67"/>
      <c r="S4" s="67"/>
    </row>
    <row r="5" spans="2:19" x14ac:dyDescent="0.25">
      <c r="D5" s="23"/>
      <c r="E5" s="23"/>
      <c r="F5" s="23"/>
      <c r="G5" s="23"/>
    </row>
    <row r="6" spans="2:19" x14ac:dyDescent="0.25">
      <c r="B6" s="12"/>
      <c r="D6" s="16">
        <v>2019</v>
      </c>
      <c r="E6" s="16">
        <v>2021</v>
      </c>
      <c r="F6" s="16" t="s">
        <v>22</v>
      </c>
      <c r="G6" s="16" t="s">
        <v>23</v>
      </c>
      <c r="H6" s="17"/>
      <c r="I6" s="16" t="s">
        <v>24</v>
      </c>
      <c r="J6" s="16" t="s">
        <v>25</v>
      </c>
      <c r="K6" s="17"/>
      <c r="L6" s="17"/>
      <c r="O6" s="17"/>
      <c r="P6" s="17"/>
    </row>
    <row r="7" spans="2:19" x14ac:dyDescent="0.25">
      <c r="B7" s="13" t="s">
        <v>44</v>
      </c>
      <c r="D7" s="22">
        <f>+D9</f>
        <v>485135</v>
      </c>
      <c r="E7" s="22">
        <f t="shared" ref="E7:G7" si="0">+E9</f>
        <v>493262</v>
      </c>
      <c r="F7" s="22">
        <f t="shared" si="0"/>
        <v>218152</v>
      </c>
      <c r="G7" s="22">
        <f t="shared" si="0"/>
        <v>233532</v>
      </c>
      <c r="H7" s="19"/>
      <c r="I7" s="22"/>
      <c r="J7" s="31"/>
      <c r="K7" s="14"/>
      <c r="L7" s="14"/>
    </row>
    <row r="8" spans="2:19" x14ac:dyDescent="0.25">
      <c r="D8" s="18"/>
      <c r="E8" s="18"/>
      <c r="F8" s="18"/>
      <c r="G8" s="18"/>
      <c r="H8" s="18"/>
      <c r="I8" s="18"/>
      <c r="J8" s="18"/>
    </row>
    <row r="9" spans="2:19" x14ac:dyDescent="0.25">
      <c r="B9" s="14" t="s">
        <v>27</v>
      </c>
      <c r="D9" s="35">
        <f>+D10+D11</f>
        <v>485135</v>
      </c>
      <c r="E9" s="35">
        <f>+E10+E11</f>
        <v>493262</v>
      </c>
      <c r="F9" s="35">
        <f t="shared" ref="F9:G9" si="1">+F10+F11</f>
        <v>218152</v>
      </c>
      <c r="G9" s="35">
        <f t="shared" si="1"/>
        <v>233532</v>
      </c>
      <c r="H9" s="19"/>
      <c r="I9" s="35">
        <f>+G9-F9</f>
        <v>15380</v>
      </c>
      <c r="J9" s="32">
        <f>G9/F9-1</f>
        <v>7.0501301844585473E-2</v>
      </c>
    </row>
    <row r="10" spans="2:19" x14ac:dyDescent="0.25">
      <c r="B10" s="1" t="s">
        <v>28</v>
      </c>
      <c r="D10" s="20">
        <v>110100</v>
      </c>
      <c r="E10" s="20">
        <v>22693</v>
      </c>
      <c r="F10" s="20">
        <v>5254</v>
      </c>
      <c r="G10" s="20">
        <v>24401</v>
      </c>
      <c r="H10" s="56">
        <f>+G10/G9</f>
        <v>0.10448675128033845</v>
      </c>
      <c r="I10" s="20">
        <f>+G10-F10</f>
        <v>19147</v>
      </c>
      <c r="J10" s="33">
        <f>G10/F10-1</f>
        <v>3.6442710315949753</v>
      </c>
    </row>
    <row r="11" spans="2:19" x14ac:dyDescent="0.25">
      <c r="B11" s="1" t="s">
        <v>29</v>
      </c>
      <c r="D11" s="20">
        <v>375035</v>
      </c>
      <c r="E11" s="20">
        <v>470569</v>
      </c>
      <c r="F11" s="20">
        <v>212898</v>
      </c>
      <c r="G11" s="20">
        <v>209131</v>
      </c>
      <c r="H11" s="56">
        <f>+G11/G9</f>
        <v>0.89551324871966154</v>
      </c>
      <c r="I11" s="20">
        <f>+G11-F11</f>
        <v>-3767</v>
      </c>
      <c r="J11" s="33">
        <f>G11/F11-1</f>
        <v>-1.7693919153773163E-2</v>
      </c>
    </row>
    <row r="12" spans="2:19" x14ac:dyDescent="0.25">
      <c r="B12" s="12"/>
      <c r="D12" s="21"/>
      <c r="E12" s="21"/>
      <c r="F12" s="21"/>
      <c r="G12" s="21"/>
      <c r="H12" s="18"/>
      <c r="I12" s="21"/>
      <c r="J12" s="24"/>
    </row>
    <row r="13" spans="2:19" ht="13.5" x14ac:dyDescent="0.25">
      <c r="B13" s="25" t="s">
        <v>30</v>
      </c>
      <c r="C13" s="26"/>
      <c r="D13" s="26"/>
      <c r="E13" s="26"/>
      <c r="F13" s="26"/>
      <c r="G13" s="27"/>
      <c r="H13" s="27"/>
      <c r="I13" s="18"/>
      <c r="J13" s="18"/>
    </row>
    <row r="14" spans="2:19" x14ac:dyDescent="0.25">
      <c r="B14" s="62" t="s">
        <v>31</v>
      </c>
      <c r="C14" s="62"/>
      <c r="D14" s="62"/>
      <c r="E14" s="62"/>
      <c r="F14" s="62"/>
      <c r="G14" s="62"/>
      <c r="H14" s="62"/>
      <c r="I14" s="18"/>
      <c r="J14" s="18"/>
    </row>
    <row r="15" spans="2:19" ht="13.5" x14ac:dyDescent="0.25">
      <c r="B15" s="25"/>
      <c r="C15" s="26"/>
      <c r="D15" s="26"/>
      <c r="E15" s="26"/>
      <c r="F15" s="26"/>
      <c r="G15" s="26"/>
      <c r="H15" s="26"/>
      <c r="I15" s="18"/>
      <c r="J15" s="18"/>
    </row>
    <row r="16" spans="2:19" x14ac:dyDescent="0.25">
      <c r="D16" s="18"/>
      <c r="E16" s="18"/>
      <c r="F16" s="18"/>
      <c r="G16" s="18"/>
      <c r="H16" s="18"/>
      <c r="I16" s="18"/>
      <c r="J16" s="18"/>
    </row>
    <row r="17" spans="2:19" ht="16.5" x14ac:dyDescent="0.25">
      <c r="B17" s="67" t="s">
        <v>32</v>
      </c>
      <c r="C17" s="67"/>
      <c r="D17" s="67"/>
      <c r="E17" s="67"/>
      <c r="F17" s="67"/>
      <c r="G17" s="67"/>
      <c r="H17" s="67"/>
      <c r="I17" s="67"/>
      <c r="J17" s="67"/>
      <c r="K17" s="67"/>
      <c r="L17" s="67"/>
      <c r="M17" s="67"/>
      <c r="N17" s="67"/>
      <c r="O17" s="67"/>
      <c r="P17" s="67"/>
      <c r="Q17" s="67"/>
      <c r="R17" s="67"/>
      <c r="S17" s="67"/>
    </row>
    <row r="18" spans="2:19" x14ac:dyDescent="0.25">
      <c r="D18" s="23"/>
      <c r="E18" s="23"/>
      <c r="F18" s="23"/>
      <c r="G18" s="23"/>
    </row>
    <row r="19" spans="2:19" x14ac:dyDescent="0.25">
      <c r="B19" s="12"/>
      <c r="D19" s="16">
        <v>2019</v>
      </c>
      <c r="E19" s="16">
        <v>2021</v>
      </c>
      <c r="F19" s="16" t="s">
        <v>22</v>
      </c>
      <c r="G19" s="16" t="s">
        <v>23</v>
      </c>
      <c r="H19" s="17"/>
      <c r="I19" s="16" t="s">
        <v>24</v>
      </c>
      <c r="J19" s="16" t="s">
        <v>25</v>
      </c>
      <c r="K19" s="17"/>
      <c r="L19" s="17"/>
      <c r="O19" s="17"/>
      <c r="P19" s="17"/>
    </row>
    <row r="20" spans="2:19" x14ac:dyDescent="0.25">
      <c r="B20" s="13" t="s">
        <v>44</v>
      </c>
      <c r="D20" s="22">
        <f>+D22</f>
        <v>677434</v>
      </c>
      <c r="E20" s="22">
        <f t="shared" ref="E20:G20" si="2">+E22</f>
        <v>608739</v>
      </c>
      <c r="F20" s="22">
        <f t="shared" si="2"/>
        <v>263862</v>
      </c>
      <c r="G20" s="22">
        <f t="shared" si="2"/>
        <v>293992</v>
      </c>
      <c r="H20" s="19"/>
      <c r="I20" s="22"/>
      <c r="J20" s="31"/>
      <c r="K20" s="14"/>
      <c r="L20" s="14"/>
    </row>
    <row r="21" spans="2:19" x14ac:dyDescent="0.25">
      <c r="D21" s="18"/>
      <c r="E21" s="18"/>
      <c r="F21" s="18"/>
      <c r="G21" s="18"/>
      <c r="H21" s="18"/>
      <c r="I21" s="18"/>
      <c r="J21" s="18"/>
    </row>
    <row r="22" spans="2:19" x14ac:dyDescent="0.25">
      <c r="B22" s="14" t="s">
        <v>33</v>
      </c>
      <c r="D22" s="35">
        <f>+D23+D24</f>
        <v>677434</v>
      </c>
      <c r="E22" s="35">
        <f>+E23+E24</f>
        <v>608739</v>
      </c>
      <c r="F22" s="35">
        <f t="shared" ref="F22:G22" si="3">+F23+F24</f>
        <v>263862</v>
      </c>
      <c r="G22" s="35">
        <f t="shared" si="3"/>
        <v>293992</v>
      </c>
      <c r="H22" s="19"/>
      <c r="I22" s="35">
        <f>+G22-F22</f>
        <v>30130</v>
      </c>
      <c r="J22" s="32">
        <f>G22/F22-1</f>
        <v>0.11418847731010917</v>
      </c>
    </row>
    <row r="23" spans="2:19" x14ac:dyDescent="0.25">
      <c r="B23" s="1" t="s">
        <v>34</v>
      </c>
      <c r="D23" s="20">
        <v>217900</v>
      </c>
      <c r="E23" s="20">
        <v>37302</v>
      </c>
      <c r="F23" s="20">
        <v>7970</v>
      </c>
      <c r="G23" s="20">
        <v>42649</v>
      </c>
      <c r="H23" s="56">
        <f>+G23/G22</f>
        <v>0.14506857329451142</v>
      </c>
      <c r="I23" s="20">
        <f>+G23-F23</f>
        <v>34679</v>
      </c>
      <c r="J23" s="33">
        <f>G23/F23-1</f>
        <v>4.3511919698870765</v>
      </c>
    </row>
    <row r="24" spans="2:19" x14ac:dyDescent="0.25">
      <c r="B24" s="1" t="s">
        <v>35</v>
      </c>
      <c r="D24" s="20">
        <v>459534</v>
      </c>
      <c r="E24" s="20">
        <v>571437</v>
      </c>
      <c r="F24" s="20">
        <v>255892</v>
      </c>
      <c r="G24" s="20">
        <v>251343</v>
      </c>
      <c r="H24" s="56">
        <f>+G24/G22</f>
        <v>0.85493142670548861</v>
      </c>
      <c r="I24" s="20">
        <f>+G24-F24</f>
        <v>-4549</v>
      </c>
      <c r="J24" s="33">
        <f>G24/F24-1</f>
        <v>-1.7777030934925664E-2</v>
      </c>
    </row>
    <row r="25" spans="2:19" x14ac:dyDescent="0.25">
      <c r="B25" s="12"/>
      <c r="D25" s="21"/>
      <c r="E25" s="21"/>
      <c r="F25" s="21"/>
      <c r="G25" s="21"/>
      <c r="H25" s="18"/>
      <c r="I25" s="21"/>
      <c r="J25" s="24"/>
    </row>
    <row r="26" spans="2:19" ht="13.5" x14ac:dyDescent="0.25">
      <c r="B26" s="25" t="s">
        <v>36</v>
      </c>
      <c r="C26" s="26"/>
      <c r="D26" s="26"/>
      <c r="E26" s="26"/>
      <c r="F26" s="26"/>
      <c r="G26" s="27"/>
      <c r="H26" s="27"/>
      <c r="I26" s="18"/>
      <c r="J26" s="18"/>
    </row>
    <row r="27" spans="2:19" x14ac:dyDescent="0.25">
      <c r="B27" s="62" t="s">
        <v>31</v>
      </c>
      <c r="C27" s="62"/>
      <c r="D27" s="62"/>
      <c r="E27" s="62"/>
      <c r="F27" s="62"/>
      <c r="G27" s="62"/>
      <c r="H27" s="62"/>
      <c r="I27" s="18"/>
      <c r="J27" s="18"/>
    </row>
    <row r="28" spans="2:19" x14ac:dyDescent="0.25">
      <c r="B28" s="25"/>
    </row>
    <row r="29" spans="2:19" ht="16.5" x14ac:dyDescent="0.25">
      <c r="B29" s="67" t="s">
        <v>37</v>
      </c>
      <c r="C29" s="67"/>
      <c r="D29" s="67"/>
      <c r="E29" s="67"/>
      <c r="F29" s="67"/>
      <c r="G29" s="67"/>
      <c r="H29" s="67"/>
      <c r="I29" s="67"/>
      <c r="J29" s="67"/>
      <c r="K29" s="67"/>
      <c r="L29" s="67"/>
      <c r="M29" s="67"/>
      <c r="N29" s="67"/>
      <c r="O29" s="67"/>
      <c r="P29" s="67"/>
      <c r="Q29" s="67"/>
      <c r="R29" s="67"/>
      <c r="S29" s="67"/>
    </row>
    <row r="30" spans="2:19" x14ac:dyDescent="0.25">
      <c r="D30" s="23"/>
      <c r="E30" s="23"/>
      <c r="F30" s="23"/>
      <c r="G30" s="23"/>
    </row>
    <row r="31" spans="2:19" x14ac:dyDescent="0.25">
      <c r="D31" s="15"/>
      <c r="E31" s="15"/>
      <c r="F31" s="15"/>
      <c r="G31" s="15"/>
      <c r="I31" s="70" t="s">
        <v>38</v>
      </c>
      <c r="J31" s="70"/>
      <c r="K31" s="70"/>
      <c r="L31" s="70"/>
    </row>
    <row r="32" spans="2:19" x14ac:dyDescent="0.25">
      <c r="B32" s="12"/>
      <c r="D32" s="16">
        <v>2019</v>
      </c>
      <c r="E32" s="16">
        <v>2020</v>
      </c>
      <c r="F32" s="16">
        <v>2021</v>
      </c>
      <c r="G32" s="16">
        <v>2022</v>
      </c>
      <c r="H32" s="17"/>
      <c r="I32" s="16" t="s">
        <v>39</v>
      </c>
      <c r="J32" s="16" t="s">
        <v>25</v>
      </c>
      <c r="K32" s="16" t="s">
        <v>24</v>
      </c>
      <c r="L32" s="16" t="s">
        <v>25</v>
      </c>
      <c r="O32" s="17"/>
      <c r="P32" s="17"/>
    </row>
    <row r="33" spans="1:19" x14ac:dyDescent="0.25">
      <c r="D33" s="18"/>
      <c r="E33" s="18"/>
      <c r="F33" s="18"/>
      <c r="G33" s="18"/>
      <c r="H33" s="18"/>
      <c r="I33" s="18"/>
      <c r="J33" s="18"/>
      <c r="K33" s="18"/>
      <c r="L33" s="18"/>
    </row>
    <row r="34" spans="1:19" x14ac:dyDescent="0.25">
      <c r="B34" s="14" t="s">
        <v>40</v>
      </c>
      <c r="D34" s="35">
        <f>+D35/D36</f>
        <v>16.299480519480532</v>
      </c>
      <c r="E34" s="35">
        <f t="shared" ref="E34:G34" si="4">+E35/E36</f>
        <v>18.281138790035548</v>
      </c>
      <c r="F34" s="35">
        <f t="shared" si="4"/>
        <v>15.77603885590935</v>
      </c>
      <c r="G34" s="35">
        <f t="shared" si="4"/>
        <v>15.159156279961632</v>
      </c>
      <c r="H34" s="19"/>
      <c r="I34" s="35">
        <f>+G34-D34</f>
        <v>-1.1403242395189004</v>
      </c>
      <c r="J34" s="32">
        <f>G34/D34-1</f>
        <v>-6.9960771949512557E-2</v>
      </c>
      <c r="K34" s="35">
        <f>+G34-F34</f>
        <v>-0.61688257594771834</v>
      </c>
      <c r="L34" s="32">
        <f>G34/F34-1</f>
        <v>-3.9102501051247573E-2</v>
      </c>
    </row>
    <row r="35" spans="1:19" x14ac:dyDescent="0.25">
      <c r="B35" s="1" t="s">
        <v>41</v>
      </c>
      <c r="D35" s="20">
        <v>5229.4166666666661</v>
      </c>
      <c r="E35" s="20">
        <v>2996.583333333333</v>
      </c>
      <c r="F35" s="20">
        <v>4872.1666666666661</v>
      </c>
      <c r="G35" s="20">
        <v>5270.333333333333</v>
      </c>
      <c r="H35" s="18"/>
      <c r="I35" s="20">
        <f>+G35-D35</f>
        <v>40.91666666666697</v>
      </c>
      <c r="J35" s="33">
        <f>G35/D35-1</f>
        <v>7.8243271238029877E-3</v>
      </c>
      <c r="K35" s="20">
        <f>+G35-F35</f>
        <v>398.16666666666697</v>
      </c>
      <c r="L35" s="33">
        <f>G35/F35-1</f>
        <v>8.1722710635241169E-2</v>
      </c>
    </row>
    <row r="36" spans="1:19" x14ac:dyDescent="0.25">
      <c r="B36" s="1" t="s">
        <v>42</v>
      </c>
      <c r="D36" s="20">
        <v>320.83333333333303</v>
      </c>
      <c r="E36" s="20">
        <v>163.916666666667</v>
      </c>
      <c r="F36" s="20">
        <v>308.83333333333303</v>
      </c>
      <c r="G36" s="20">
        <v>347.66666666666703</v>
      </c>
      <c r="H36" s="18"/>
      <c r="I36" s="20">
        <f>+G36-D36</f>
        <v>26.833333333333997</v>
      </c>
      <c r="J36" s="33">
        <f>G36/D36-1</f>
        <v>8.3636363636365729E-2</v>
      </c>
      <c r="K36" s="20">
        <f>+G36-F36</f>
        <v>38.833333333333997</v>
      </c>
      <c r="L36" s="33">
        <f>G36/F36-1</f>
        <v>0.12574203993524247</v>
      </c>
    </row>
    <row r="37" spans="1:19" x14ac:dyDescent="0.25">
      <c r="B37" s="12"/>
      <c r="D37" s="21"/>
      <c r="E37" s="21"/>
      <c r="F37" s="21"/>
      <c r="G37" s="21"/>
      <c r="H37" s="18"/>
      <c r="I37" s="21"/>
      <c r="J37" s="24"/>
      <c r="K37" s="21"/>
      <c r="L37" s="24"/>
    </row>
    <row r="38" spans="1:19" x14ac:dyDescent="0.25">
      <c r="B38" s="62" t="s">
        <v>31</v>
      </c>
      <c r="C38" s="62"/>
      <c r="D38" s="62"/>
      <c r="E38" s="62"/>
      <c r="F38" s="62"/>
      <c r="G38" s="62"/>
      <c r="H38" s="62"/>
      <c r="I38" s="18"/>
      <c r="J38" s="18"/>
    </row>
    <row r="39" spans="1:19" x14ac:dyDescent="0.25">
      <c r="D39" s="34"/>
      <c r="E39" s="34"/>
      <c r="F39" s="34"/>
      <c r="G39" s="34"/>
      <c r="H39" s="18"/>
      <c r="I39" s="34"/>
      <c r="J39" s="34"/>
    </row>
    <row r="40" spans="1:19" x14ac:dyDescent="0.25">
      <c r="B40" s="74"/>
      <c r="C40" s="74"/>
      <c r="D40" s="74"/>
      <c r="E40" s="74"/>
      <c r="F40" s="74"/>
      <c r="G40" s="74"/>
      <c r="H40" s="74"/>
      <c r="I40" s="18"/>
      <c r="J40" s="18"/>
    </row>
    <row r="41" spans="1:19" ht="16.5" x14ac:dyDescent="0.25">
      <c r="B41" s="67" t="s">
        <v>45</v>
      </c>
      <c r="C41" s="67"/>
      <c r="D41" s="67"/>
      <c r="E41" s="67"/>
      <c r="F41" s="67"/>
      <c r="G41" s="67"/>
      <c r="H41" s="67"/>
      <c r="I41" s="67"/>
      <c r="J41" s="67"/>
      <c r="K41" s="67"/>
      <c r="L41" s="67"/>
      <c r="M41" s="67"/>
      <c r="N41" s="67"/>
      <c r="O41" s="67"/>
      <c r="P41" s="67"/>
      <c r="Q41" s="67"/>
      <c r="R41" s="67"/>
      <c r="S41" s="67"/>
    </row>
    <row r="42" spans="1:19" x14ac:dyDescent="0.25">
      <c r="D42" s="23"/>
      <c r="E42" s="23"/>
      <c r="F42" s="23"/>
      <c r="G42" s="23"/>
    </row>
    <row r="43" spans="1:19" x14ac:dyDescent="0.25">
      <c r="G43" s="15"/>
      <c r="H43" s="15"/>
      <c r="K43" s="70" t="s">
        <v>38</v>
      </c>
      <c r="L43" s="70"/>
    </row>
    <row r="44" spans="1:19" x14ac:dyDescent="0.25">
      <c r="B44" s="14" t="s">
        <v>46</v>
      </c>
      <c r="D44" s="71" t="s">
        <v>101</v>
      </c>
      <c r="E44" s="72"/>
      <c r="F44" s="73"/>
      <c r="G44" s="71" t="s">
        <v>102</v>
      </c>
      <c r="H44" s="72"/>
      <c r="I44" s="73"/>
      <c r="K44" s="16" t="s">
        <v>39</v>
      </c>
      <c r="L44" s="16" t="s">
        <v>25</v>
      </c>
      <c r="M44" s="17"/>
      <c r="N44" s="17"/>
      <c r="O44" s="17"/>
      <c r="P44" s="17"/>
    </row>
    <row r="45" spans="1:19" x14ac:dyDescent="0.25">
      <c r="B45" s="36"/>
      <c r="D45" s="38" t="s">
        <v>47</v>
      </c>
      <c r="E45" s="16" t="s">
        <v>48</v>
      </c>
      <c r="F45" s="39" t="s">
        <v>17</v>
      </c>
      <c r="G45" s="38" t="s">
        <v>47</v>
      </c>
      <c r="H45" s="16" t="s">
        <v>48</v>
      </c>
      <c r="I45" s="39" t="s">
        <v>17</v>
      </c>
      <c r="K45" s="18"/>
      <c r="L45" s="18"/>
      <c r="M45" s="17"/>
      <c r="N45" s="17"/>
      <c r="O45" s="17"/>
      <c r="P45" s="17"/>
    </row>
    <row r="46" spans="1:19" x14ac:dyDescent="0.25">
      <c r="A46" s="1">
        <v>1</v>
      </c>
      <c r="B46" s="37" t="s">
        <v>68</v>
      </c>
      <c r="D46" s="28">
        <v>4192</v>
      </c>
      <c r="E46" s="28">
        <v>21221</v>
      </c>
      <c r="F46" s="28">
        <f>D46+E46</f>
        <v>25413</v>
      </c>
      <c r="G46" s="28">
        <v>7221</v>
      </c>
      <c r="H46" s="28">
        <v>13415</v>
      </c>
      <c r="I46" s="28">
        <f>G46+H46</f>
        <v>20636</v>
      </c>
      <c r="K46" s="20">
        <f>+I46-F46</f>
        <v>-4777</v>
      </c>
      <c r="L46" s="33">
        <f>I46/F46-1</f>
        <v>-0.18797465863927909</v>
      </c>
      <c r="M46" s="17"/>
      <c r="N46" s="17"/>
      <c r="O46" s="17"/>
    </row>
    <row r="47" spans="1:19" x14ac:dyDescent="0.25">
      <c r="A47" s="1">
        <v>2</v>
      </c>
      <c r="B47" s="37" t="s">
        <v>69</v>
      </c>
      <c r="D47" s="28">
        <v>898</v>
      </c>
      <c r="E47" s="28">
        <v>463</v>
      </c>
      <c r="F47" s="28">
        <f t="shared" ref="F47:F52" si="5">D47+E47</f>
        <v>1361</v>
      </c>
      <c r="G47" s="28">
        <v>931</v>
      </c>
      <c r="H47" s="28">
        <v>433</v>
      </c>
      <c r="I47" s="28">
        <f t="shared" ref="I47:I52" si="6">G47+H47</f>
        <v>1364</v>
      </c>
      <c r="J47" s="1" t="s">
        <v>70</v>
      </c>
      <c r="K47" s="20">
        <f>+I47-F47</f>
        <v>3</v>
      </c>
      <c r="L47" s="33">
        <f>I47/F47-1</f>
        <v>2.2042615723731895E-3</v>
      </c>
      <c r="M47" s="17"/>
      <c r="N47" s="17"/>
      <c r="O47" s="17"/>
    </row>
    <row r="48" spans="1:19" x14ac:dyDescent="0.25">
      <c r="A48" s="1">
        <v>3</v>
      </c>
      <c r="B48" s="28"/>
      <c r="D48" s="28"/>
      <c r="E48" s="28"/>
      <c r="F48" s="28">
        <f t="shared" si="5"/>
        <v>0</v>
      </c>
      <c r="G48" s="28"/>
      <c r="H48" s="28"/>
      <c r="I48" s="28">
        <f t="shared" si="6"/>
        <v>0</v>
      </c>
      <c r="K48" s="20">
        <f>+I48-F48</f>
        <v>0</v>
      </c>
      <c r="L48" s="33" t="e">
        <f>I48/F48-1</f>
        <v>#DIV/0!</v>
      </c>
      <c r="M48" s="17"/>
      <c r="N48" s="17"/>
      <c r="O48" s="17"/>
    </row>
    <row r="49" spans="1:15" x14ac:dyDescent="0.25">
      <c r="A49" s="1">
        <v>4</v>
      </c>
      <c r="B49" s="28"/>
      <c r="D49" s="28"/>
      <c r="E49" s="28"/>
      <c r="F49" s="28">
        <f t="shared" si="5"/>
        <v>0</v>
      </c>
      <c r="G49" s="28"/>
      <c r="H49" s="28"/>
      <c r="I49" s="28">
        <f t="shared" si="6"/>
        <v>0</v>
      </c>
      <c r="K49" s="20">
        <f>+I49-F49</f>
        <v>0</v>
      </c>
      <c r="L49" s="33" t="e">
        <f>I49/F49-1</f>
        <v>#DIV/0!</v>
      </c>
      <c r="M49" s="17"/>
      <c r="N49" s="17"/>
      <c r="O49" s="17"/>
    </row>
    <row r="50" spans="1:15" x14ac:dyDescent="0.25">
      <c r="A50" s="1">
        <v>5</v>
      </c>
      <c r="B50" s="28"/>
      <c r="D50" s="28"/>
      <c r="E50" s="28"/>
      <c r="F50" s="28">
        <f t="shared" si="5"/>
        <v>0</v>
      </c>
      <c r="G50" s="28"/>
      <c r="H50" s="28"/>
      <c r="I50" s="28">
        <f t="shared" si="6"/>
        <v>0</v>
      </c>
      <c r="K50" s="20">
        <f t="shared" ref="K50:K52" si="7">+I50-F50</f>
        <v>0</v>
      </c>
      <c r="L50" s="33" t="e">
        <f t="shared" ref="L50:L52" si="8">I50/F50-1</f>
        <v>#DIV/0!</v>
      </c>
      <c r="M50" s="17"/>
      <c r="N50" s="17"/>
      <c r="O50" s="17"/>
    </row>
    <row r="51" spans="1:15" x14ac:dyDescent="0.25">
      <c r="A51" s="1">
        <v>6</v>
      </c>
      <c r="B51" s="28"/>
      <c r="D51" s="28"/>
      <c r="E51" s="28"/>
      <c r="F51" s="28">
        <f t="shared" si="5"/>
        <v>0</v>
      </c>
      <c r="G51" s="28"/>
      <c r="H51" s="28"/>
      <c r="I51" s="28">
        <f t="shared" si="6"/>
        <v>0</v>
      </c>
      <c r="K51" s="20">
        <f t="shared" si="7"/>
        <v>0</v>
      </c>
      <c r="L51" s="33" t="e">
        <f t="shared" si="8"/>
        <v>#DIV/0!</v>
      </c>
    </row>
    <row r="52" spans="1:15" x14ac:dyDescent="0.25">
      <c r="A52" s="1">
        <v>7</v>
      </c>
      <c r="B52" s="28"/>
      <c r="D52" s="28"/>
      <c r="E52" s="28"/>
      <c r="F52" s="28">
        <f t="shared" si="5"/>
        <v>0</v>
      </c>
      <c r="G52" s="28"/>
      <c r="H52" s="28"/>
      <c r="I52" s="28">
        <f t="shared" si="6"/>
        <v>0</v>
      </c>
      <c r="K52" s="20">
        <f t="shared" si="7"/>
        <v>0</v>
      </c>
      <c r="L52" s="33" t="e">
        <f t="shared" si="8"/>
        <v>#DIV/0!</v>
      </c>
    </row>
  </sheetData>
  <mergeCells count="15">
    <mergeCell ref="K43:L43"/>
    <mergeCell ref="D44:F44"/>
    <mergeCell ref="G44:I44"/>
    <mergeCell ref="B29:S29"/>
    <mergeCell ref="I31:J31"/>
    <mergeCell ref="K31:L31"/>
    <mergeCell ref="B38:H38"/>
    <mergeCell ref="B40:H40"/>
    <mergeCell ref="B41:S41"/>
    <mergeCell ref="B27:H27"/>
    <mergeCell ref="B1:Q1"/>
    <mergeCell ref="B2:Q2"/>
    <mergeCell ref="B4:S4"/>
    <mergeCell ref="B14:H14"/>
    <mergeCell ref="B17:S1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BC606-2BEB-42D7-B851-AE3CD0FEF62E}">
  <dimension ref="A1:S52"/>
  <sheetViews>
    <sheetView showGridLines="0" topLeftCell="B1" zoomScale="60" workbookViewId="0">
      <pane ySplit="1" topLeftCell="A20" activePane="bottomLeft" state="frozen"/>
      <selection activeCell="J24" sqref="J24"/>
      <selection pane="bottomLeft" activeCell="V46" sqref="V46"/>
    </sheetView>
  </sheetViews>
  <sheetFormatPr baseColWidth="10" defaultColWidth="8.85546875" defaultRowHeight="12.75" x14ac:dyDescent="0.25"/>
  <cols>
    <col min="1" max="1" width="11.28515625" style="1" customWidth="1"/>
    <col min="2" max="2" width="29.7109375" style="1" customWidth="1"/>
    <col min="3" max="3" width="5.140625" style="1" customWidth="1"/>
    <col min="4" max="7" width="13.140625" style="1" customWidth="1"/>
    <col min="8" max="8" width="6.85546875" style="1" customWidth="1"/>
    <col min="9" max="9" width="12" style="1" customWidth="1"/>
    <col min="10" max="10" width="7.7109375" style="1" customWidth="1"/>
    <col min="11" max="11" width="12" style="1" customWidth="1"/>
    <col min="12" max="12" width="7.7109375" style="1" customWidth="1"/>
    <col min="13" max="17" width="11.28515625" style="1" customWidth="1"/>
    <col min="18" max="21" width="10.7109375" style="1" customWidth="1"/>
    <col min="22" max="16384" width="8.85546875" style="1"/>
  </cols>
  <sheetData>
    <row r="1" spans="2:19" ht="14.45" customHeight="1" x14ac:dyDescent="0.25">
      <c r="B1" s="68" t="s">
        <v>71</v>
      </c>
      <c r="C1" s="68"/>
      <c r="D1" s="68"/>
      <c r="E1" s="68"/>
      <c r="F1" s="68"/>
      <c r="G1" s="68"/>
      <c r="H1" s="68"/>
      <c r="I1" s="68"/>
      <c r="J1" s="68"/>
      <c r="K1" s="68"/>
      <c r="L1" s="68"/>
      <c r="M1" s="68"/>
      <c r="N1" s="68"/>
      <c r="O1" s="68"/>
      <c r="P1" s="68"/>
      <c r="Q1" s="68"/>
    </row>
    <row r="2" spans="2:19" ht="18" x14ac:dyDescent="0.25">
      <c r="B2" s="68" t="s">
        <v>2</v>
      </c>
      <c r="C2" s="68"/>
      <c r="D2" s="68"/>
      <c r="E2" s="68"/>
      <c r="F2" s="68"/>
      <c r="G2" s="68"/>
      <c r="H2" s="68"/>
      <c r="I2" s="68"/>
      <c r="J2" s="68"/>
      <c r="K2" s="68"/>
      <c r="L2" s="68"/>
      <c r="M2" s="68"/>
      <c r="N2" s="68"/>
      <c r="O2" s="68"/>
      <c r="P2" s="68"/>
      <c r="Q2" s="68"/>
    </row>
    <row r="4" spans="2:19" ht="16.5" x14ac:dyDescent="0.25">
      <c r="B4" s="67" t="s">
        <v>21</v>
      </c>
      <c r="C4" s="67"/>
      <c r="D4" s="67"/>
      <c r="E4" s="67"/>
      <c r="F4" s="67"/>
      <c r="G4" s="67"/>
      <c r="H4" s="67"/>
      <c r="I4" s="67"/>
      <c r="J4" s="67"/>
      <c r="K4" s="67"/>
      <c r="L4" s="67"/>
      <c r="M4" s="67"/>
      <c r="N4" s="67"/>
      <c r="O4" s="67"/>
      <c r="P4" s="67"/>
      <c r="Q4" s="67"/>
      <c r="R4" s="67"/>
      <c r="S4" s="67"/>
    </row>
    <row r="5" spans="2:19" x14ac:dyDescent="0.25">
      <c r="D5" s="23"/>
      <c r="E5" s="23"/>
      <c r="F5" s="23"/>
      <c r="G5" s="23"/>
    </row>
    <row r="6" spans="2:19" x14ac:dyDescent="0.25">
      <c r="B6" s="12"/>
      <c r="D6" s="16">
        <v>2019</v>
      </c>
      <c r="E6" s="16">
        <v>2021</v>
      </c>
      <c r="F6" s="16" t="s">
        <v>22</v>
      </c>
      <c r="G6" s="16" t="s">
        <v>23</v>
      </c>
      <c r="H6" s="17"/>
      <c r="I6" s="16" t="s">
        <v>24</v>
      </c>
      <c r="J6" s="16" t="s">
        <v>25</v>
      </c>
      <c r="K6" s="17"/>
      <c r="L6" s="17"/>
      <c r="O6" s="17"/>
      <c r="P6" s="17"/>
    </row>
    <row r="7" spans="2:19" x14ac:dyDescent="0.25">
      <c r="B7" s="13" t="s">
        <v>44</v>
      </c>
      <c r="D7" s="22">
        <f>+D9</f>
        <v>263154</v>
      </c>
      <c r="E7" s="22">
        <f t="shared" ref="E7:G7" si="0">+E9</f>
        <v>175884</v>
      </c>
      <c r="F7" s="22">
        <f t="shared" si="0"/>
        <v>79980</v>
      </c>
      <c r="G7" s="22">
        <f t="shared" si="0"/>
        <v>103331</v>
      </c>
      <c r="H7" s="19"/>
      <c r="I7" s="22"/>
      <c r="J7" s="31"/>
      <c r="K7" s="14"/>
      <c r="L7" s="14"/>
    </row>
    <row r="8" spans="2:19" x14ac:dyDescent="0.25">
      <c r="D8" s="18"/>
      <c r="E8" s="18"/>
      <c r="F8" s="18"/>
      <c r="G8" s="18"/>
      <c r="H8" s="18"/>
      <c r="I8" s="18"/>
      <c r="J8" s="18"/>
    </row>
    <row r="9" spans="2:19" x14ac:dyDescent="0.25">
      <c r="B9" s="14" t="s">
        <v>27</v>
      </c>
      <c r="D9" s="35">
        <f>+D10+D11</f>
        <v>263154</v>
      </c>
      <c r="E9" s="35">
        <f>+E10+E11</f>
        <v>175884</v>
      </c>
      <c r="F9" s="35">
        <f t="shared" ref="F9:G9" si="1">+F10+F11</f>
        <v>79980</v>
      </c>
      <c r="G9" s="35">
        <f t="shared" si="1"/>
        <v>103331</v>
      </c>
      <c r="H9" s="19"/>
      <c r="I9" s="35">
        <f>+G9-F9</f>
        <v>23351</v>
      </c>
      <c r="J9" s="32">
        <f>G9/F9-1</f>
        <v>0.29196049012253056</v>
      </c>
    </row>
    <row r="10" spans="2:19" x14ac:dyDescent="0.25">
      <c r="B10" s="1" t="s">
        <v>28</v>
      </c>
      <c r="D10" s="20">
        <v>15512</v>
      </c>
      <c r="E10" s="20">
        <v>2994</v>
      </c>
      <c r="F10" s="20">
        <v>1844</v>
      </c>
      <c r="G10" s="20">
        <v>1698</v>
      </c>
      <c r="H10" s="56">
        <f>+G10/G9</f>
        <v>1.6432629123883442E-2</v>
      </c>
      <c r="I10" s="20">
        <f>+G10-F10</f>
        <v>-146</v>
      </c>
      <c r="J10" s="33">
        <f>G10/F10-1</f>
        <v>-7.917570498915405E-2</v>
      </c>
    </row>
    <row r="11" spans="2:19" x14ac:dyDescent="0.25">
      <c r="B11" s="1" t="s">
        <v>29</v>
      </c>
      <c r="D11" s="20">
        <v>247642</v>
      </c>
      <c r="E11" s="20">
        <v>172890</v>
      </c>
      <c r="F11" s="20">
        <v>78136</v>
      </c>
      <c r="G11" s="20">
        <v>101633</v>
      </c>
      <c r="H11" s="56">
        <f>+G11/G9</f>
        <v>0.98356737087611656</v>
      </c>
      <c r="I11" s="20">
        <f>+G11-F11</f>
        <v>23497</v>
      </c>
      <c r="J11" s="33">
        <f>G11/F11-1</f>
        <v>0.30071925872837113</v>
      </c>
    </row>
    <row r="12" spans="2:19" x14ac:dyDescent="0.25">
      <c r="B12" s="12"/>
      <c r="D12" s="21"/>
      <c r="E12" s="21"/>
      <c r="F12" s="21"/>
      <c r="G12" s="21"/>
      <c r="H12" s="18"/>
      <c r="I12" s="21"/>
      <c r="J12" s="24"/>
    </row>
    <row r="13" spans="2:19" ht="13.5" x14ac:dyDescent="0.25">
      <c r="B13" s="25" t="s">
        <v>30</v>
      </c>
      <c r="C13" s="26"/>
      <c r="D13" s="26"/>
      <c r="E13" s="26"/>
      <c r="F13" s="26"/>
      <c r="G13" s="27"/>
      <c r="H13" s="27"/>
      <c r="I13" s="18"/>
      <c r="J13" s="18"/>
    </row>
    <row r="14" spans="2:19" x14ac:dyDescent="0.25">
      <c r="B14" s="62" t="s">
        <v>31</v>
      </c>
      <c r="C14" s="62"/>
      <c r="D14" s="62"/>
      <c r="E14" s="62"/>
      <c r="F14" s="62"/>
      <c r="G14" s="62"/>
      <c r="H14" s="62"/>
      <c r="I14" s="18"/>
      <c r="J14" s="18"/>
    </row>
    <row r="15" spans="2:19" ht="13.5" x14ac:dyDescent="0.25">
      <c r="B15" s="25"/>
      <c r="C15" s="26"/>
      <c r="D15" s="26"/>
      <c r="E15" s="26"/>
      <c r="F15" s="26"/>
      <c r="G15" s="26"/>
      <c r="H15" s="26"/>
      <c r="I15" s="18"/>
      <c r="J15" s="18"/>
    </row>
    <row r="16" spans="2:19" x14ac:dyDescent="0.25">
      <c r="D16" s="18"/>
      <c r="E16" s="18"/>
      <c r="F16" s="18"/>
      <c r="G16" s="18"/>
      <c r="H16" s="18"/>
      <c r="I16" s="18"/>
      <c r="J16" s="18"/>
    </row>
    <row r="17" spans="2:19" ht="16.5" x14ac:dyDescent="0.25">
      <c r="B17" s="67" t="s">
        <v>32</v>
      </c>
      <c r="C17" s="67"/>
      <c r="D17" s="67"/>
      <c r="E17" s="67"/>
      <c r="F17" s="67"/>
      <c r="G17" s="67"/>
      <c r="H17" s="67"/>
      <c r="I17" s="67"/>
      <c r="J17" s="67"/>
      <c r="K17" s="67"/>
      <c r="L17" s="67"/>
      <c r="M17" s="67"/>
      <c r="N17" s="67"/>
      <c r="O17" s="67"/>
      <c r="P17" s="67"/>
      <c r="Q17" s="67"/>
      <c r="R17" s="67"/>
      <c r="S17" s="67"/>
    </row>
    <row r="18" spans="2:19" x14ac:dyDescent="0.25">
      <c r="D18" s="23"/>
      <c r="E18" s="23"/>
      <c r="F18" s="23"/>
      <c r="G18" s="23"/>
    </row>
    <row r="19" spans="2:19" x14ac:dyDescent="0.25">
      <c r="B19" s="12"/>
      <c r="D19" s="16">
        <v>2019</v>
      </c>
      <c r="E19" s="16">
        <v>2021</v>
      </c>
      <c r="F19" s="16" t="s">
        <v>22</v>
      </c>
      <c r="G19" s="16" t="s">
        <v>23</v>
      </c>
      <c r="H19" s="17"/>
      <c r="I19" s="16" t="s">
        <v>24</v>
      </c>
      <c r="J19" s="16" t="s">
        <v>25</v>
      </c>
      <c r="K19" s="17"/>
      <c r="L19" s="17"/>
      <c r="O19" s="17"/>
      <c r="P19" s="17"/>
    </row>
    <row r="20" spans="2:19" x14ac:dyDescent="0.25">
      <c r="B20" s="13" t="s">
        <v>44</v>
      </c>
      <c r="D20" s="22">
        <f>+D22</f>
        <v>401863</v>
      </c>
      <c r="E20" s="22">
        <f t="shared" ref="E20:G20" si="2">+E22</f>
        <v>387933</v>
      </c>
      <c r="F20" s="22">
        <f t="shared" si="2"/>
        <v>170780</v>
      </c>
      <c r="G20" s="22">
        <f t="shared" si="2"/>
        <v>197378</v>
      </c>
      <c r="H20" s="19"/>
      <c r="I20" s="22"/>
      <c r="J20" s="31"/>
      <c r="K20" s="14"/>
      <c r="L20" s="14"/>
    </row>
    <row r="21" spans="2:19" x14ac:dyDescent="0.25">
      <c r="D21" s="18"/>
      <c r="E21" s="18"/>
      <c r="F21" s="18"/>
      <c r="G21" s="18"/>
      <c r="H21" s="18"/>
      <c r="I21" s="18"/>
      <c r="J21" s="18"/>
    </row>
    <row r="22" spans="2:19" x14ac:dyDescent="0.25">
      <c r="B22" s="14" t="s">
        <v>33</v>
      </c>
      <c r="D22" s="35">
        <f>+D23+D24</f>
        <v>401863</v>
      </c>
      <c r="E22" s="35">
        <f>+E23+E24</f>
        <v>387933</v>
      </c>
      <c r="F22" s="35">
        <f t="shared" ref="F22:G22" si="3">+F23+F24</f>
        <v>170780</v>
      </c>
      <c r="G22" s="35">
        <f t="shared" si="3"/>
        <v>197378</v>
      </c>
      <c r="H22" s="19"/>
      <c r="I22" s="35">
        <f>+G22-F22</f>
        <v>26598</v>
      </c>
      <c r="J22" s="32">
        <f>G22/F22-1</f>
        <v>0.15574423234570789</v>
      </c>
    </row>
    <row r="23" spans="2:19" x14ac:dyDescent="0.25">
      <c r="B23" s="1" t="s">
        <v>34</v>
      </c>
      <c r="D23" s="20">
        <v>24577</v>
      </c>
      <c r="E23" s="20">
        <v>8931</v>
      </c>
      <c r="F23" s="20">
        <v>6056</v>
      </c>
      <c r="G23" s="20">
        <v>3634</v>
      </c>
      <c r="H23" s="56">
        <f>+G23/G22</f>
        <v>1.8411373101358815E-2</v>
      </c>
      <c r="I23" s="20">
        <f>+G23-F23</f>
        <v>-2422</v>
      </c>
      <c r="J23" s="33">
        <f>G23/F23-1</f>
        <v>-0.39993394980184938</v>
      </c>
    </row>
    <row r="24" spans="2:19" x14ac:dyDescent="0.25">
      <c r="B24" s="1" t="s">
        <v>35</v>
      </c>
      <c r="D24" s="20">
        <v>377286</v>
      </c>
      <c r="E24" s="20">
        <v>379002</v>
      </c>
      <c r="F24" s="20">
        <v>164724</v>
      </c>
      <c r="G24" s="20">
        <v>193744</v>
      </c>
      <c r="H24" s="56">
        <f>+G24/G22</f>
        <v>0.98158862689864124</v>
      </c>
      <c r="I24" s="20">
        <f>+G24-F24</f>
        <v>29020</v>
      </c>
      <c r="J24" s="33">
        <f>G24/F24-1</f>
        <v>0.17617347806027062</v>
      </c>
    </row>
    <row r="25" spans="2:19" x14ac:dyDescent="0.25">
      <c r="B25" s="12"/>
      <c r="D25" s="21"/>
      <c r="E25" s="21"/>
      <c r="F25" s="21"/>
      <c r="G25" s="21"/>
      <c r="H25" s="18"/>
      <c r="I25" s="21"/>
      <c r="J25" s="24"/>
    </row>
    <row r="26" spans="2:19" ht="13.5" x14ac:dyDescent="0.25">
      <c r="B26" s="25" t="s">
        <v>36</v>
      </c>
      <c r="C26" s="26"/>
      <c r="D26" s="26"/>
      <c r="E26" s="26"/>
      <c r="F26" s="26"/>
      <c r="G26" s="27"/>
      <c r="H26" s="27"/>
      <c r="I26" s="18"/>
      <c r="J26" s="18"/>
    </row>
    <row r="27" spans="2:19" x14ac:dyDescent="0.25">
      <c r="B27" s="62" t="s">
        <v>31</v>
      </c>
      <c r="C27" s="62"/>
      <c r="D27" s="62"/>
      <c r="E27" s="62"/>
      <c r="F27" s="62"/>
      <c r="G27" s="62"/>
      <c r="H27" s="62"/>
      <c r="I27" s="18"/>
      <c r="J27" s="18"/>
    </row>
    <row r="28" spans="2:19" x14ac:dyDescent="0.25">
      <c r="B28" s="25"/>
    </row>
    <row r="29" spans="2:19" ht="16.5" x14ac:dyDescent="0.25">
      <c r="B29" s="67" t="s">
        <v>37</v>
      </c>
      <c r="C29" s="67"/>
      <c r="D29" s="67"/>
      <c r="E29" s="67"/>
      <c r="F29" s="67"/>
      <c r="G29" s="67"/>
      <c r="H29" s="67"/>
      <c r="I29" s="67"/>
      <c r="J29" s="67"/>
      <c r="K29" s="67"/>
      <c r="L29" s="67"/>
      <c r="M29" s="67"/>
      <c r="N29" s="67"/>
      <c r="O29" s="67"/>
      <c r="P29" s="67"/>
      <c r="Q29" s="67"/>
      <c r="R29" s="67"/>
      <c r="S29" s="67"/>
    </row>
    <row r="30" spans="2:19" x14ac:dyDescent="0.25">
      <c r="D30" s="23"/>
      <c r="E30" s="23"/>
      <c r="F30" s="23"/>
      <c r="G30" s="23"/>
    </row>
    <row r="31" spans="2:19" x14ac:dyDescent="0.25">
      <c r="D31" s="15"/>
      <c r="E31" s="15"/>
      <c r="F31" s="15"/>
      <c r="G31" s="15"/>
      <c r="I31" s="70" t="s">
        <v>38</v>
      </c>
      <c r="J31" s="70"/>
      <c r="K31" s="70"/>
      <c r="L31" s="70"/>
    </row>
    <row r="32" spans="2:19" x14ac:dyDescent="0.25">
      <c r="B32" s="12"/>
      <c r="D32" s="16">
        <v>2019</v>
      </c>
      <c r="E32" s="16">
        <v>2020</v>
      </c>
      <c r="F32" s="16">
        <v>2021</v>
      </c>
      <c r="G32" s="16">
        <v>2022</v>
      </c>
      <c r="H32" s="17"/>
      <c r="I32" s="16" t="s">
        <v>39</v>
      </c>
      <c r="J32" s="16" t="s">
        <v>25</v>
      </c>
      <c r="K32" s="16" t="s">
        <v>24</v>
      </c>
      <c r="L32" s="16" t="s">
        <v>25</v>
      </c>
      <c r="O32" s="17"/>
      <c r="P32" s="17"/>
    </row>
    <row r="33" spans="1:19" x14ac:dyDescent="0.25">
      <c r="D33" s="18"/>
      <c r="E33" s="18"/>
      <c r="F33" s="18"/>
      <c r="G33" s="18"/>
      <c r="H33" s="18"/>
      <c r="I33" s="18"/>
      <c r="J33" s="18"/>
      <c r="K33" s="18"/>
      <c r="L33" s="18"/>
    </row>
    <row r="34" spans="1:19" x14ac:dyDescent="0.25">
      <c r="B34" s="14" t="s">
        <v>40</v>
      </c>
      <c r="D34" s="35">
        <f>+D35/D36</f>
        <v>13.543067563240474</v>
      </c>
      <c r="E34" s="35">
        <f t="shared" ref="E34:G34" si="4">+E35/E36</f>
        <v>14.928825622775769</v>
      </c>
      <c r="F34" s="35">
        <f t="shared" si="4"/>
        <v>13.162346079066733</v>
      </c>
      <c r="G34" s="35">
        <f t="shared" si="4"/>
        <v>12.631489841986468</v>
      </c>
      <c r="H34" s="19"/>
      <c r="I34" s="35">
        <f>+G34-D34</f>
        <v>-0.91157772125400527</v>
      </c>
      <c r="J34" s="32">
        <f>G34/D34-1</f>
        <v>-6.7309545418518968E-2</v>
      </c>
      <c r="K34" s="35">
        <f>+G34-F34</f>
        <v>-0.53085623708026475</v>
      </c>
      <c r="L34" s="32">
        <f>G34/F34-1</f>
        <v>-4.0331429814365216E-2</v>
      </c>
    </row>
    <row r="35" spans="1:19" x14ac:dyDescent="0.25">
      <c r="B35" s="1" t="s">
        <v>41</v>
      </c>
      <c r="D35" s="20">
        <v>3524.583333333333</v>
      </c>
      <c r="E35" s="20">
        <v>2447.083333333333</v>
      </c>
      <c r="F35" s="20">
        <v>3384.9166666666661</v>
      </c>
      <c r="G35" s="20">
        <v>3730.5</v>
      </c>
      <c r="H35" s="18"/>
      <c r="I35" s="20">
        <f>+G35-D35</f>
        <v>205.91666666666697</v>
      </c>
      <c r="J35" s="33">
        <f>G35/D35-1</f>
        <v>5.8422981439886668E-2</v>
      </c>
      <c r="K35" s="20">
        <f>+G35-F35</f>
        <v>345.58333333333394</v>
      </c>
      <c r="L35" s="33">
        <f>G35/F35-1</f>
        <v>0.10209507865777123</v>
      </c>
    </row>
    <row r="36" spans="1:19" x14ac:dyDescent="0.25">
      <c r="B36" s="1" t="s">
        <v>42</v>
      </c>
      <c r="D36" s="20">
        <v>260.25</v>
      </c>
      <c r="E36" s="20">
        <v>163.916666666667</v>
      </c>
      <c r="F36" s="20">
        <v>257.16666666666703</v>
      </c>
      <c r="G36" s="20">
        <v>295.33333333333303</v>
      </c>
      <c r="H36" s="18"/>
      <c r="I36" s="20">
        <f>+G36-D36</f>
        <v>35.08333333333303</v>
      </c>
      <c r="J36" s="33">
        <f>G36/D36-1</f>
        <v>0.13480627601664952</v>
      </c>
      <c r="K36" s="20">
        <f>+G36-F36</f>
        <v>38.166666666666003</v>
      </c>
      <c r="L36" s="33">
        <f>G36/F36-1</f>
        <v>0.14841218405702894</v>
      </c>
    </row>
    <row r="37" spans="1:19" x14ac:dyDescent="0.25">
      <c r="B37" s="12"/>
      <c r="D37" s="21"/>
      <c r="E37" s="21"/>
      <c r="F37" s="21"/>
      <c r="G37" s="21"/>
      <c r="H37" s="18"/>
      <c r="I37" s="21"/>
      <c r="J37" s="24"/>
      <c r="K37" s="21"/>
      <c r="L37" s="24"/>
    </row>
    <row r="38" spans="1:19" x14ac:dyDescent="0.25">
      <c r="B38" s="62" t="s">
        <v>31</v>
      </c>
      <c r="C38" s="62"/>
      <c r="D38" s="62"/>
      <c r="E38" s="62"/>
      <c r="F38" s="62"/>
      <c r="G38" s="62"/>
      <c r="H38" s="62"/>
      <c r="I38" s="18"/>
      <c r="J38" s="18"/>
    </row>
    <row r="39" spans="1:19" x14ac:dyDescent="0.25">
      <c r="D39" s="34"/>
      <c r="E39" s="34"/>
      <c r="F39" s="34"/>
      <c r="G39" s="34"/>
      <c r="H39" s="18"/>
      <c r="I39" s="34"/>
      <c r="J39" s="34"/>
    </row>
    <row r="40" spans="1:19" x14ac:dyDescent="0.25">
      <c r="B40" s="74"/>
      <c r="C40" s="74"/>
      <c r="D40" s="74"/>
      <c r="E40" s="74"/>
      <c r="F40" s="74"/>
      <c r="G40" s="74"/>
      <c r="H40" s="74"/>
      <c r="I40" s="18"/>
      <c r="J40" s="18"/>
    </row>
    <row r="41" spans="1:19" ht="16.5" x14ac:dyDescent="0.25">
      <c r="B41" s="67" t="s">
        <v>45</v>
      </c>
      <c r="C41" s="67"/>
      <c r="D41" s="67"/>
      <c r="E41" s="67"/>
      <c r="F41" s="67"/>
      <c r="G41" s="67"/>
      <c r="H41" s="67"/>
      <c r="I41" s="67"/>
      <c r="J41" s="67"/>
      <c r="K41" s="67"/>
      <c r="L41" s="67"/>
      <c r="M41" s="67"/>
      <c r="N41" s="67"/>
      <c r="O41" s="67"/>
      <c r="P41" s="67"/>
      <c r="Q41" s="67"/>
      <c r="R41" s="67"/>
      <c r="S41" s="67"/>
    </row>
    <row r="42" spans="1:19" x14ac:dyDescent="0.25">
      <c r="D42" s="23"/>
      <c r="E42" s="23"/>
      <c r="F42" s="23"/>
      <c r="G42" s="23"/>
    </row>
    <row r="43" spans="1:19" x14ac:dyDescent="0.25">
      <c r="G43" s="15"/>
      <c r="H43" s="15"/>
      <c r="K43" s="70" t="s">
        <v>38</v>
      </c>
      <c r="L43" s="70"/>
    </row>
    <row r="44" spans="1:19" x14ac:dyDescent="0.25">
      <c r="B44" s="14" t="s">
        <v>46</v>
      </c>
      <c r="D44" s="71" t="s">
        <v>99</v>
      </c>
      <c r="E44" s="72"/>
      <c r="F44" s="73"/>
      <c r="G44" s="71" t="s">
        <v>100</v>
      </c>
      <c r="H44" s="72"/>
      <c r="I44" s="73"/>
      <c r="K44" s="16" t="s">
        <v>39</v>
      </c>
      <c r="L44" s="16" t="s">
        <v>25</v>
      </c>
      <c r="M44" s="17"/>
      <c r="N44" s="17"/>
      <c r="O44" s="17"/>
      <c r="P44" s="17"/>
    </row>
    <row r="45" spans="1:19" x14ac:dyDescent="0.25">
      <c r="B45" s="36"/>
      <c r="D45" s="38" t="s">
        <v>47</v>
      </c>
      <c r="E45" s="16" t="s">
        <v>48</v>
      </c>
      <c r="F45" s="39" t="s">
        <v>17</v>
      </c>
      <c r="G45" s="38" t="s">
        <v>47</v>
      </c>
      <c r="H45" s="16" t="s">
        <v>48</v>
      </c>
      <c r="I45" s="39" t="s">
        <v>17</v>
      </c>
      <c r="K45" s="18"/>
      <c r="L45" s="18"/>
      <c r="M45" s="17"/>
      <c r="N45" s="17"/>
      <c r="O45" s="17"/>
      <c r="P45" s="17"/>
    </row>
    <row r="46" spans="1:19" x14ac:dyDescent="0.25">
      <c r="A46" s="1">
        <v>1</v>
      </c>
      <c r="B46" s="37" t="s">
        <v>72</v>
      </c>
      <c r="D46" s="28">
        <v>7345</v>
      </c>
      <c r="E46" s="28">
        <v>269</v>
      </c>
      <c r="F46" s="28">
        <f>D46+E46</f>
        <v>7614</v>
      </c>
      <c r="G46" s="28">
        <v>3511</v>
      </c>
      <c r="H46" s="28">
        <v>84</v>
      </c>
      <c r="I46" s="28">
        <f>G46+H46</f>
        <v>3595</v>
      </c>
      <c r="J46" s="1" t="s">
        <v>61</v>
      </c>
      <c r="K46" s="20">
        <f>+I46-F46</f>
        <v>-4019</v>
      </c>
      <c r="L46" s="33">
        <f>I46/F46-1</f>
        <v>-0.5278434462831626</v>
      </c>
      <c r="M46" s="17"/>
      <c r="N46" s="17"/>
      <c r="O46" s="17"/>
    </row>
    <row r="47" spans="1:19" x14ac:dyDescent="0.25">
      <c r="A47" s="1">
        <v>2</v>
      </c>
      <c r="B47" s="37" t="s">
        <v>73</v>
      </c>
      <c r="D47" s="28">
        <v>1138</v>
      </c>
      <c r="E47" s="28">
        <v>21</v>
      </c>
      <c r="F47" s="28">
        <f t="shared" ref="F47:F52" si="5">D47+E47</f>
        <v>1159</v>
      </c>
      <c r="G47" s="28">
        <v>743</v>
      </c>
      <c r="H47" s="28">
        <v>18</v>
      </c>
      <c r="I47" s="28">
        <f t="shared" ref="I47:I52" si="6">G47+H47</f>
        <v>761</v>
      </c>
      <c r="K47" s="20">
        <f>+I47-F47</f>
        <v>-398</v>
      </c>
      <c r="L47" s="33">
        <f>I47/F47-1</f>
        <v>-0.34339948231233819</v>
      </c>
      <c r="M47" s="17"/>
      <c r="N47" s="17"/>
      <c r="O47" s="17"/>
    </row>
    <row r="48" spans="1:19" x14ac:dyDescent="0.25">
      <c r="A48" s="1">
        <v>3</v>
      </c>
      <c r="B48" s="28"/>
      <c r="D48" s="28"/>
      <c r="E48" s="28"/>
      <c r="F48" s="28">
        <f t="shared" si="5"/>
        <v>0</v>
      </c>
      <c r="G48" s="28"/>
      <c r="H48" s="28"/>
      <c r="I48" s="28">
        <f t="shared" si="6"/>
        <v>0</v>
      </c>
      <c r="K48" s="20">
        <f>+I48-F48</f>
        <v>0</v>
      </c>
      <c r="L48" s="33" t="e">
        <f>I48/F48-1</f>
        <v>#DIV/0!</v>
      </c>
      <c r="M48" s="17"/>
      <c r="N48" s="17"/>
      <c r="O48" s="17"/>
    </row>
    <row r="49" spans="1:15" x14ac:dyDescent="0.25">
      <c r="A49" s="1">
        <v>4</v>
      </c>
      <c r="B49" s="28"/>
      <c r="D49" s="28"/>
      <c r="E49" s="28"/>
      <c r="F49" s="28">
        <f t="shared" si="5"/>
        <v>0</v>
      </c>
      <c r="G49" s="28"/>
      <c r="H49" s="28"/>
      <c r="I49" s="28">
        <f t="shared" si="6"/>
        <v>0</v>
      </c>
      <c r="K49" s="20">
        <f>+I49-F49</f>
        <v>0</v>
      </c>
      <c r="L49" s="33" t="e">
        <f>I49/F49-1</f>
        <v>#DIV/0!</v>
      </c>
      <c r="M49" s="17"/>
      <c r="N49" s="17"/>
      <c r="O49" s="17"/>
    </row>
    <row r="50" spans="1:15" x14ac:dyDescent="0.25">
      <c r="A50" s="1">
        <v>5</v>
      </c>
      <c r="B50" s="28"/>
      <c r="D50" s="28"/>
      <c r="E50" s="28"/>
      <c r="F50" s="28">
        <f t="shared" si="5"/>
        <v>0</v>
      </c>
      <c r="G50" s="28"/>
      <c r="H50" s="28"/>
      <c r="I50" s="28">
        <f t="shared" si="6"/>
        <v>0</v>
      </c>
      <c r="K50" s="20">
        <f t="shared" ref="K50:K52" si="7">+I50-F50</f>
        <v>0</v>
      </c>
      <c r="L50" s="33" t="e">
        <f t="shared" ref="L50:L52" si="8">I50/F50-1</f>
        <v>#DIV/0!</v>
      </c>
      <c r="M50" s="17"/>
      <c r="N50" s="17"/>
      <c r="O50" s="17"/>
    </row>
    <row r="51" spans="1:15" x14ac:dyDescent="0.25">
      <c r="A51" s="1">
        <v>6</v>
      </c>
      <c r="B51" s="28"/>
      <c r="D51" s="28"/>
      <c r="E51" s="28"/>
      <c r="F51" s="28">
        <f t="shared" si="5"/>
        <v>0</v>
      </c>
      <c r="G51" s="28"/>
      <c r="H51" s="28"/>
      <c r="I51" s="28">
        <f t="shared" si="6"/>
        <v>0</v>
      </c>
      <c r="K51" s="20">
        <f t="shared" si="7"/>
        <v>0</v>
      </c>
      <c r="L51" s="33" t="e">
        <f t="shared" si="8"/>
        <v>#DIV/0!</v>
      </c>
    </row>
    <row r="52" spans="1:15" x14ac:dyDescent="0.25">
      <c r="A52" s="1">
        <v>7</v>
      </c>
      <c r="B52" s="28"/>
      <c r="D52" s="28"/>
      <c r="E52" s="28"/>
      <c r="F52" s="28">
        <f t="shared" si="5"/>
        <v>0</v>
      </c>
      <c r="G52" s="28"/>
      <c r="H52" s="28"/>
      <c r="I52" s="28">
        <f t="shared" si="6"/>
        <v>0</v>
      </c>
      <c r="K52" s="20">
        <f t="shared" si="7"/>
        <v>0</v>
      </c>
      <c r="L52" s="33" t="e">
        <f t="shared" si="8"/>
        <v>#DIV/0!</v>
      </c>
    </row>
  </sheetData>
  <mergeCells count="15">
    <mergeCell ref="K43:L43"/>
    <mergeCell ref="D44:F44"/>
    <mergeCell ref="G44:I44"/>
    <mergeCell ref="B29:S29"/>
    <mergeCell ref="I31:J31"/>
    <mergeCell ref="K31:L31"/>
    <mergeCell ref="B38:H38"/>
    <mergeCell ref="B40:H40"/>
    <mergeCell ref="B41:S41"/>
    <mergeCell ref="B27:H27"/>
    <mergeCell ref="B1:Q1"/>
    <mergeCell ref="B2:Q2"/>
    <mergeCell ref="B4:S4"/>
    <mergeCell ref="B14:H14"/>
    <mergeCell ref="B17:S1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D4F4B-4FE5-4658-B597-493B7D56B159}">
  <dimension ref="A1:S52"/>
  <sheetViews>
    <sheetView showGridLines="0" zoomScale="63" workbookViewId="0">
      <pane ySplit="1" topLeftCell="A27" activePane="bottomLeft" state="frozen"/>
      <selection activeCell="J24" sqref="J24"/>
      <selection pane="bottomLeft" activeCell="I47" sqref="I47"/>
    </sheetView>
  </sheetViews>
  <sheetFormatPr baseColWidth="10" defaultColWidth="8.85546875" defaultRowHeight="12.75" x14ac:dyDescent="0.25"/>
  <cols>
    <col min="1" max="1" width="11.28515625" style="1" customWidth="1"/>
    <col min="2" max="2" width="29.7109375" style="1" customWidth="1"/>
    <col min="3" max="3" width="5.140625" style="1" customWidth="1"/>
    <col min="4" max="7" width="13.140625" style="1" customWidth="1"/>
    <col min="8" max="8" width="6.85546875" style="1" customWidth="1"/>
    <col min="9" max="9" width="12" style="1" customWidth="1"/>
    <col min="10" max="10" width="7.7109375" style="1" customWidth="1"/>
    <col min="11" max="11" width="12" style="1" customWidth="1"/>
    <col min="12" max="12" width="7.7109375" style="1" customWidth="1"/>
    <col min="13" max="17" width="11.28515625" style="1" customWidth="1"/>
    <col min="18" max="21" width="10.7109375" style="1" customWidth="1"/>
    <col min="22" max="16384" width="8.85546875" style="1"/>
  </cols>
  <sheetData>
    <row r="1" spans="2:19" ht="14.45" customHeight="1" x14ac:dyDescent="0.25">
      <c r="B1" s="68" t="s">
        <v>74</v>
      </c>
      <c r="C1" s="68"/>
      <c r="D1" s="68"/>
      <c r="E1" s="68"/>
      <c r="F1" s="68"/>
      <c r="G1" s="68"/>
      <c r="H1" s="68"/>
      <c r="I1" s="68"/>
      <c r="J1" s="68"/>
      <c r="K1" s="68"/>
      <c r="L1" s="68"/>
      <c r="M1" s="68"/>
      <c r="N1" s="68"/>
      <c r="O1" s="68"/>
      <c r="P1" s="68"/>
      <c r="Q1" s="68"/>
    </row>
    <row r="2" spans="2:19" ht="18" x14ac:dyDescent="0.25">
      <c r="B2" s="68" t="s">
        <v>2</v>
      </c>
      <c r="C2" s="68"/>
      <c r="D2" s="68"/>
      <c r="E2" s="68"/>
      <c r="F2" s="68"/>
      <c r="G2" s="68"/>
      <c r="H2" s="68"/>
      <c r="I2" s="68"/>
      <c r="J2" s="68"/>
      <c r="K2" s="68"/>
      <c r="L2" s="68"/>
      <c r="M2" s="68"/>
      <c r="N2" s="68"/>
      <c r="O2" s="68"/>
      <c r="P2" s="68"/>
      <c r="Q2" s="68"/>
    </row>
    <row r="4" spans="2:19" ht="16.5" x14ac:dyDescent="0.25">
      <c r="B4" s="67" t="s">
        <v>21</v>
      </c>
      <c r="C4" s="67"/>
      <c r="D4" s="67"/>
      <c r="E4" s="67"/>
      <c r="F4" s="67"/>
      <c r="G4" s="67"/>
      <c r="H4" s="67"/>
      <c r="I4" s="67"/>
      <c r="J4" s="67"/>
      <c r="K4" s="67"/>
      <c r="L4" s="67"/>
      <c r="M4" s="67"/>
      <c r="N4" s="67"/>
      <c r="O4" s="67"/>
      <c r="P4" s="67"/>
      <c r="Q4" s="67"/>
      <c r="R4" s="67"/>
      <c r="S4" s="67"/>
    </row>
    <row r="5" spans="2:19" x14ac:dyDescent="0.25">
      <c r="D5" s="23"/>
      <c r="E5" s="23"/>
      <c r="F5" s="23"/>
      <c r="G5" s="23"/>
    </row>
    <row r="6" spans="2:19" x14ac:dyDescent="0.25">
      <c r="B6" s="12"/>
      <c r="D6" s="16">
        <v>2019</v>
      </c>
      <c r="E6" s="16">
        <v>2021</v>
      </c>
      <c r="F6" s="16" t="s">
        <v>22</v>
      </c>
      <c r="G6" s="16" t="s">
        <v>23</v>
      </c>
      <c r="H6" s="17"/>
      <c r="I6" s="16" t="s">
        <v>24</v>
      </c>
      <c r="J6" s="16" t="s">
        <v>25</v>
      </c>
      <c r="K6" s="17"/>
      <c r="L6" s="17"/>
      <c r="O6" s="17"/>
      <c r="P6" s="17"/>
    </row>
    <row r="7" spans="2:19" x14ac:dyDescent="0.25">
      <c r="B7" s="13" t="s">
        <v>44</v>
      </c>
      <c r="D7" s="22">
        <f>+D9</f>
        <v>1267952</v>
      </c>
      <c r="E7" s="22">
        <f t="shared" ref="E7:G7" si="0">+E9</f>
        <v>777432</v>
      </c>
      <c r="F7" s="22">
        <f t="shared" si="0"/>
        <v>320845</v>
      </c>
      <c r="G7" s="22">
        <f t="shared" si="0"/>
        <v>465263</v>
      </c>
      <c r="H7" s="19"/>
      <c r="I7" s="22"/>
      <c r="J7" s="31"/>
      <c r="K7" s="14"/>
      <c r="L7" s="14"/>
    </row>
    <row r="8" spans="2:19" x14ac:dyDescent="0.25">
      <c r="D8" s="18"/>
      <c r="E8" s="18"/>
      <c r="F8" s="18"/>
      <c r="G8" s="18"/>
      <c r="H8" s="18"/>
      <c r="I8" s="18"/>
      <c r="J8" s="18"/>
    </row>
    <row r="9" spans="2:19" x14ac:dyDescent="0.25">
      <c r="B9" s="14" t="s">
        <v>27</v>
      </c>
      <c r="D9" s="35">
        <f>+D10+D11</f>
        <v>1267952</v>
      </c>
      <c r="E9" s="35">
        <f>+E10+E11</f>
        <v>777432</v>
      </c>
      <c r="F9" s="35">
        <f t="shared" ref="F9:G9" si="1">+F10+F11</f>
        <v>320845</v>
      </c>
      <c r="G9" s="35">
        <f t="shared" si="1"/>
        <v>465263</v>
      </c>
      <c r="H9" s="19"/>
      <c r="I9" s="35">
        <f>+G9-F9</f>
        <v>144418</v>
      </c>
      <c r="J9" s="32">
        <f>G9/F9-1</f>
        <v>0.45011765805918746</v>
      </c>
    </row>
    <row r="10" spans="2:19" x14ac:dyDescent="0.25">
      <c r="B10" s="1" t="s">
        <v>28</v>
      </c>
      <c r="D10" s="20">
        <v>339235</v>
      </c>
      <c r="E10" s="20">
        <v>62035</v>
      </c>
      <c r="F10" s="20">
        <v>16466</v>
      </c>
      <c r="G10" s="20">
        <v>62289</v>
      </c>
      <c r="H10" s="56">
        <f>+G10/G9</f>
        <v>0.13387911783227982</v>
      </c>
      <c r="I10" s="20">
        <f>+G10-F10</f>
        <v>45823</v>
      </c>
      <c r="J10" s="33">
        <f>G10/F10-1</f>
        <v>2.7828859467994658</v>
      </c>
    </row>
    <row r="11" spans="2:19" x14ac:dyDescent="0.25">
      <c r="B11" s="1" t="s">
        <v>29</v>
      </c>
      <c r="D11" s="20">
        <v>928717</v>
      </c>
      <c r="E11" s="20">
        <v>715397</v>
      </c>
      <c r="F11" s="20">
        <v>304379</v>
      </c>
      <c r="G11" s="20">
        <v>402974</v>
      </c>
      <c r="H11" s="56">
        <f>+G11/G9</f>
        <v>0.86612088216772021</v>
      </c>
      <c r="I11" s="20">
        <f>+G11-F11</f>
        <v>98595</v>
      </c>
      <c r="J11" s="33">
        <f>G11/F11-1</f>
        <v>0.32392182115060497</v>
      </c>
    </row>
    <row r="12" spans="2:19" x14ac:dyDescent="0.25">
      <c r="B12" s="12"/>
      <c r="D12" s="21"/>
      <c r="E12" s="21"/>
      <c r="F12" s="21"/>
      <c r="G12" s="21"/>
      <c r="H12" s="18"/>
      <c r="I12" s="21"/>
      <c r="J12" s="24"/>
    </row>
    <row r="13" spans="2:19" ht="13.5" x14ac:dyDescent="0.25">
      <c r="B13" s="25" t="s">
        <v>30</v>
      </c>
      <c r="C13" s="26"/>
      <c r="D13" s="26"/>
      <c r="E13" s="26"/>
      <c r="F13" s="26"/>
      <c r="G13" s="27"/>
      <c r="H13" s="27"/>
      <c r="I13" s="18"/>
      <c r="J13" s="18"/>
    </row>
    <row r="14" spans="2:19" x14ac:dyDescent="0.25">
      <c r="B14" s="62" t="s">
        <v>31</v>
      </c>
      <c r="C14" s="62"/>
      <c r="D14" s="62"/>
      <c r="E14" s="62"/>
      <c r="F14" s="62"/>
      <c r="G14" s="62"/>
      <c r="H14" s="62"/>
      <c r="I14" s="18"/>
      <c r="J14" s="18"/>
    </row>
    <row r="15" spans="2:19" ht="13.5" x14ac:dyDescent="0.25">
      <c r="B15" s="25"/>
      <c r="C15" s="26"/>
      <c r="D15" s="26"/>
      <c r="E15" s="26"/>
      <c r="F15" s="26"/>
      <c r="G15" s="26"/>
      <c r="H15" s="26"/>
      <c r="I15" s="18"/>
      <c r="J15" s="18"/>
    </row>
    <row r="16" spans="2:19" x14ac:dyDescent="0.25">
      <c r="D16" s="18"/>
      <c r="E16" s="18"/>
      <c r="F16" s="18"/>
      <c r="G16" s="18"/>
      <c r="H16" s="18"/>
      <c r="I16" s="18"/>
      <c r="J16" s="18"/>
    </row>
    <row r="17" spans="2:19" ht="16.5" x14ac:dyDescent="0.25">
      <c r="B17" s="67" t="s">
        <v>32</v>
      </c>
      <c r="C17" s="67"/>
      <c r="D17" s="67"/>
      <c r="E17" s="67"/>
      <c r="F17" s="67"/>
      <c r="G17" s="67"/>
      <c r="H17" s="67"/>
      <c r="I17" s="67"/>
      <c r="J17" s="67"/>
      <c r="K17" s="67"/>
      <c r="L17" s="67"/>
      <c r="M17" s="67"/>
      <c r="N17" s="67"/>
      <c r="O17" s="67"/>
      <c r="P17" s="67"/>
      <c r="Q17" s="67"/>
      <c r="R17" s="67"/>
      <c r="S17" s="67"/>
    </row>
    <row r="18" spans="2:19" x14ac:dyDescent="0.25">
      <c r="D18" s="23"/>
      <c r="E18" s="23"/>
      <c r="F18" s="23"/>
      <c r="G18" s="23"/>
    </row>
    <row r="19" spans="2:19" x14ac:dyDescent="0.25">
      <c r="B19" s="12"/>
      <c r="D19" s="16">
        <v>2019</v>
      </c>
      <c r="E19" s="16">
        <v>2021</v>
      </c>
      <c r="F19" s="16" t="s">
        <v>22</v>
      </c>
      <c r="G19" s="16" t="s">
        <v>23</v>
      </c>
      <c r="H19" s="17"/>
      <c r="I19" s="16" t="s">
        <v>24</v>
      </c>
      <c r="J19" s="16" t="s">
        <v>25</v>
      </c>
      <c r="K19" s="17"/>
      <c r="L19" s="17"/>
      <c r="O19" s="17"/>
      <c r="P19" s="17"/>
    </row>
    <row r="20" spans="2:19" x14ac:dyDescent="0.25">
      <c r="B20" s="13" t="s">
        <v>44</v>
      </c>
      <c r="D20" s="22">
        <f>+D22</f>
        <v>1600959</v>
      </c>
      <c r="E20" s="22">
        <f t="shared" ref="E20:G20" si="2">+E22</f>
        <v>1005621</v>
      </c>
      <c r="F20" s="22">
        <f t="shared" si="2"/>
        <v>419767</v>
      </c>
      <c r="G20" s="22">
        <f t="shared" si="2"/>
        <v>599496</v>
      </c>
      <c r="H20" s="19"/>
      <c r="I20" s="22"/>
      <c r="J20" s="31"/>
      <c r="K20" s="14"/>
      <c r="L20" s="14"/>
    </row>
    <row r="21" spans="2:19" x14ac:dyDescent="0.25">
      <c r="D21" s="18"/>
      <c r="E21" s="18"/>
      <c r="F21" s="18"/>
      <c r="G21" s="18"/>
      <c r="H21" s="18"/>
      <c r="I21" s="18"/>
      <c r="J21" s="18"/>
    </row>
    <row r="22" spans="2:19" x14ac:dyDescent="0.25">
      <c r="B22" s="14" t="s">
        <v>33</v>
      </c>
      <c r="D22" s="35">
        <f>+D23+D24</f>
        <v>1600959</v>
      </c>
      <c r="E22" s="35">
        <f>+E23+E24</f>
        <v>1005621</v>
      </c>
      <c r="F22" s="35">
        <f t="shared" ref="F22:G22" si="3">+F23+F24</f>
        <v>419767</v>
      </c>
      <c r="G22" s="35">
        <f t="shared" si="3"/>
        <v>599496</v>
      </c>
      <c r="H22" s="19"/>
      <c r="I22" s="35">
        <f>+G22-F22</f>
        <v>179729</v>
      </c>
      <c r="J22" s="32">
        <f>G22/F22-1</f>
        <v>0.42816371939671294</v>
      </c>
    </row>
    <row r="23" spans="2:19" x14ac:dyDescent="0.25">
      <c r="B23" s="1" t="s">
        <v>34</v>
      </c>
      <c r="D23" s="20">
        <v>499024</v>
      </c>
      <c r="E23" s="20">
        <v>79381</v>
      </c>
      <c r="F23" s="20">
        <v>19011</v>
      </c>
      <c r="G23" s="20">
        <v>88897</v>
      </c>
      <c r="H23" s="56">
        <f>+G23/G22</f>
        <v>0.1482862270974285</v>
      </c>
      <c r="I23" s="20">
        <f>+G23-F23</f>
        <v>69886</v>
      </c>
      <c r="J23" s="33">
        <f>G23/F23-1</f>
        <v>3.6760822681605383</v>
      </c>
    </row>
    <row r="24" spans="2:19" x14ac:dyDescent="0.25">
      <c r="B24" s="1" t="s">
        <v>35</v>
      </c>
      <c r="D24" s="20">
        <v>1101935</v>
      </c>
      <c r="E24" s="20">
        <v>926240</v>
      </c>
      <c r="F24" s="20">
        <v>400756</v>
      </c>
      <c r="G24" s="20">
        <v>510599</v>
      </c>
      <c r="H24" s="56">
        <f>+G24/G22</f>
        <v>0.85171377290257144</v>
      </c>
      <c r="I24" s="20">
        <f>+G24-F24</f>
        <v>109843</v>
      </c>
      <c r="J24" s="33">
        <f>G24/F24-1</f>
        <v>0.27408947089999902</v>
      </c>
    </row>
    <row r="25" spans="2:19" x14ac:dyDescent="0.25">
      <c r="B25" s="12"/>
      <c r="D25" s="21"/>
      <c r="E25" s="21"/>
      <c r="F25" s="21"/>
      <c r="G25" s="21"/>
      <c r="H25" s="18"/>
      <c r="I25" s="21"/>
      <c r="J25" s="24"/>
    </row>
    <row r="26" spans="2:19" ht="13.5" x14ac:dyDescent="0.25">
      <c r="B26" s="25" t="s">
        <v>36</v>
      </c>
      <c r="C26" s="26"/>
      <c r="D26" s="26"/>
      <c r="E26" s="26"/>
      <c r="F26" s="26"/>
      <c r="G26" s="27"/>
      <c r="H26" s="27"/>
      <c r="I26" s="18"/>
      <c r="J26" s="18"/>
    </row>
    <row r="27" spans="2:19" x14ac:dyDescent="0.25">
      <c r="B27" s="62" t="s">
        <v>31</v>
      </c>
      <c r="C27" s="62"/>
      <c r="D27" s="62"/>
      <c r="E27" s="62"/>
      <c r="F27" s="62"/>
      <c r="G27" s="62"/>
      <c r="H27" s="62"/>
      <c r="I27" s="18"/>
      <c r="J27" s="18"/>
    </row>
    <row r="28" spans="2:19" x14ac:dyDescent="0.25">
      <c r="B28" s="25"/>
    </row>
    <row r="29" spans="2:19" ht="16.5" x14ac:dyDescent="0.25">
      <c r="B29" s="67" t="s">
        <v>37</v>
      </c>
      <c r="C29" s="67"/>
      <c r="D29" s="67"/>
      <c r="E29" s="67"/>
      <c r="F29" s="67"/>
      <c r="G29" s="67"/>
      <c r="H29" s="67"/>
      <c r="I29" s="67"/>
      <c r="J29" s="67"/>
      <c r="K29" s="67"/>
      <c r="L29" s="67"/>
      <c r="M29" s="67"/>
      <c r="N29" s="67"/>
      <c r="O29" s="67"/>
      <c r="P29" s="67"/>
      <c r="Q29" s="67"/>
      <c r="R29" s="67"/>
      <c r="S29" s="67"/>
    </row>
    <row r="30" spans="2:19" x14ac:dyDescent="0.25">
      <c r="D30" s="23"/>
      <c r="E30" s="23"/>
      <c r="F30" s="23"/>
      <c r="G30" s="23"/>
    </row>
    <row r="31" spans="2:19" x14ac:dyDescent="0.25">
      <c r="D31" s="15"/>
      <c r="E31" s="15"/>
      <c r="F31" s="15"/>
      <c r="G31" s="15"/>
      <c r="I31" s="70" t="s">
        <v>38</v>
      </c>
      <c r="J31" s="70"/>
      <c r="K31" s="70"/>
      <c r="L31" s="70"/>
    </row>
    <row r="32" spans="2:19" x14ac:dyDescent="0.25">
      <c r="B32" s="12"/>
      <c r="D32" s="16">
        <v>2019</v>
      </c>
      <c r="E32" s="16">
        <v>2020</v>
      </c>
      <c r="F32" s="16">
        <v>2021</v>
      </c>
      <c r="G32" s="16">
        <v>2022</v>
      </c>
      <c r="H32" s="17"/>
      <c r="I32" s="16" t="s">
        <v>39</v>
      </c>
      <c r="J32" s="16" t="s">
        <v>25</v>
      </c>
      <c r="K32" s="16" t="s">
        <v>24</v>
      </c>
      <c r="L32" s="16" t="s">
        <v>25</v>
      </c>
      <c r="O32" s="17"/>
      <c r="P32" s="17"/>
    </row>
    <row r="33" spans="1:19" x14ac:dyDescent="0.25">
      <c r="D33" s="18"/>
      <c r="E33" s="18"/>
      <c r="F33" s="18"/>
      <c r="G33" s="18"/>
      <c r="H33" s="18"/>
      <c r="I33" s="18"/>
      <c r="J33" s="18"/>
      <c r="K33" s="18"/>
      <c r="L33" s="18"/>
    </row>
    <row r="34" spans="1:19" x14ac:dyDescent="0.25">
      <c r="B34" s="14" t="s">
        <v>40</v>
      </c>
      <c r="D34" s="35">
        <f>+D35/D36</f>
        <v>12.239305183405667</v>
      </c>
      <c r="E34" s="35">
        <f t="shared" ref="E34:G34" si="4">+E35/E36</f>
        <v>14.213856427378953</v>
      </c>
      <c r="F34" s="35">
        <f t="shared" si="4"/>
        <v>11.875524024508223</v>
      </c>
      <c r="G34" s="35">
        <f t="shared" si="4"/>
        <v>11.76353105652087</v>
      </c>
      <c r="H34" s="19"/>
      <c r="I34" s="35">
        <f>+G34-D34</f>
        <v>-0.47577412688479725</v>
      </c>
      <c r="J34" s="32">
        <f>G34/D34-1</f>
        <v>-3.8872641849789225E-2</v>
      </c>
      <c r="K34" s="35">
        <f>+G34-F34</f>
        <v>-0.11199296798735325</v>
      </c>
      <c r="L34" s="32">
        <f>G34/F34-1</f>
        <v>-9.4305706220817465E-3</v>
      </c>
    </row>
    <row r="35" spans="1:19" x14ac:dyDescent="0.25">
      <c r="B35" s="1" t="s">
        <v>41</v>
      </c>
      <c r="D35" s="20">
        <v>11038.833333333299</v>
      </c>
      <c r="E35" s="20">
        <v>7095.083333333333</v>
      </c>
      <c r="F35" s="20">
        <v>9206.5</v>
      </c>
      <c r="G35" s="20">
        <v>9816.6666666666661</v>
      </c>
      <c r="H35" s="18"/>
      <c r="I35" s="20">
        <f>+G35-D35</f>
        <v>-1222.1666666666333</v>
      </c>
      <c r="J35" s="33">
        <f>G35/D35-1</f>
        <v>-0.11071520239155441</v>
      </c>
      <c r="K35" s="20">
        <f>+G35-F35</f>
        <v>610.16666666666606</v>
      </c>
      <c r="L35" s="33">
        <f>G35/F35-1</f>
        <v>6.6275638588678243E-2</v>
      </c>
    </row>
    <row r="36" spans="1:19" x14ac:dyDescent="0.25">
      <c r="B36" s="1" t="s">
        <v>42</v>
      </c>
      <c r="D36" s="20">
        <v>901.91666666666708</v>
      </c>
      <c r="E36" s="20">
        <v>499.16666666666703</v>
      </c>
      <c r="F36" s="20">
        <v>775.25</v>
      </c>
      <c r="G36" s="20">
        <v>834.5</v>
      </c>
      <c r="H36" s="18"/>
      <c r="I36" s="20">
        <f>+G36-D36</f>
        <v>-67.416666666667084</v>
      </c>
      <c r="J36" s="33">
        <f>G36/D36-1</f>
        <v>-7.4748221380394053E-2</v>
      </c>
      <c r="K36" s="20">
        <f>+G36-F36</f>
        <v>59.25</v>
      </c>
      <c r="L36" s="33">
        <f>G36/F36-1</f>
        <v>7.6426959045469145E-2</v>
      </c>
    </row>
    <row r="37" spans="1:19" x14ac:dyDescent="0.25">
      <c r="B37" s="12"/>
      <c r="D37" s="21"/>
      <c r="E37" s="21"/>
      <c r="F37" s="21"/>
      <c r="G37" s="21"/>
      <c r="H37" s="18"/>
      <c r="I37" s="21"/>
      <c r="J37" s="24"/>
      <c r="K37" s="21"/>
      <c r="L37" s="24"/>
    </row>
    <row r="38" spans="1:19" x14ac:dyDescent="0.25">
      <c r="B38" s="62" t="s">
        <v>31</v>
      </c>
      <c r="C38" s="62"/>
      <c r="D38" s="62"/>
      <c r="E38" s="62"/>
      <c r="F38" s="62"/>
      <c r="G38" s="62"/>
      <c r="H38" s="62"/>
      <c r="I38" s="18"/>
      <c r="J38" s="18"/>
    </row>
    <row r="39" spans="1:19" x14ac:dyDescent="0.25">
      <c r="D39" s="34"/>
      <c r="E39" s="34"/>
      <c r="F39" s="34"/>
      <c r="G39" s="34"/>
      <c r="H39" s="18"/>
      <c r="I39" s="34"/>
      <c r="J39" s="34"/>
    </row>
    <row r="40" spans="1:19" x14ac:dyDescent="0.25">
      <c r="B40" s="74"/>
      <c r="C40" s="74"/>
      <c r="D40" s="74"/>
      <c r="E40" s="74"/>
      <c r="F40" s="74"/>
      <c r="G40" s="74"/>
      <c r="H40" s="74"/>
      <c r="I40" s="18"/>
      <c r="J40" s="18"/>
    </row>
    <row r="41" spans="1:19" ht="16.5" x14ac:dyDescent="0.25">
      <c r="B41" s="67" t="s">
        <v>45</v>
      </c>
      <c r="C41" s="67"/>
      <c r="D41" s="67"/>
      <c r="E41" s="67"/>
      <c r="F41" s="67"/>
      <c r="G41" s="67"/>
      <c r="H41" s="67"/>
      <c r="I41" s="67"/>
      <c r="J41" s="67"/>
      <c r="K41" s="67"/>
      <c r="L41" s="67"/>
      <c r="M41" s="67"/>
      <c r="N41" s="67"/>
      <c r="O41" s="67"/>
      <c r="P41" s="67"/>
      <c r="Q41" s="67"/>
      <c r="R41" s="67"/>
      <c r="S41" s="67"/>
    </row>
    <row r="42" spans="1:19" x14ac:dyDescent="0.25">
      <c r="D42" s="23"/>
      <c r="E42" s="23"/>
      <c r="F42" s="23"/>
      <c r="G42" s="23"/>
    </row>
    <row r="43" spans="1:19" x14ac:dyDescent="0.25">
      <c r="G43" s="15"/>
      <c r="H43" s="15"/>
      <c r="K43" s="70" t="s">
        <v>38</v>
      </c>
      <c r="L43" s="70"/>
    </row>
    <row r="44" spans="1:19" x14ac:dyDescent="0.25">
      <c r="B44" s="14" t="s">
        <v>46</v>
      </c>
      <c r="D44" s="71" t="s">
        <v>99</v>
      </c>
      <c r="E44" s="72"/>
      <c r="F44" s="73"/>
      <c r="G44" s="71" t="s">
        <v>100</v>
      </c>
      <c r="H44" s="72"/>
      <c r="I44" s="73"/>
      <c r="K44" s="16" t="s">
        <v>39</v>
      </c>
      <c r="L44" s="16" t="s">
        <v>25</v>
      </c>
      <c r="M44" s="17"/>
      <c r="N44" s="17"/>
      <c r="O44" s="17"/>
      <c r="P44" s="17"/>
    </row>
    <row r="45" spans="1:19" x14ac:dyDescent="0.25">
      <c r="B45" s="36"/>
      <c r="D45" s="38" t="s">
        <v>47</v>
      </c>
      <c r="E45" s="16" t="s">
        <v>48</v>
      </c>
      <c r="F45" s="39" t="s">
        <v>17</v>
      </c>
      <c r="G45" s="38" t="s">
        <v>47</v>
      </c>
      <c r="H45" s="16" t="s">
        <v>48</v>
      </c>
      <c r="I45" s="39" t="s">
        <v>17</v>
      </c>
      <c r="K45" s="18"/>
      <c r="L45" s="18"/>
      <c r="M45" s="17"/>
      <c r="N45" s="17"/>
      <c r="O45" s="17"/>
      <c r="P45" s="17"/>
    </row>
    <row r="46" spans="1:19" x14ac:dyDescent="0.25">
      <c r="A46" s="1">
        <v>1</v>
      </c>
      <c r="B46" s="37" t="s">
        <v>76</v>
      </c>
      <c r="D46" s="28">
        <v>18802</v>
      </c>
      <c r="E46" s="28">
        <v>26755</v>
      </c>
      <c r="F46" s="28">
        <f t="shared" ref="F46:F52" si="5">D46+E46</f>
        <v>45557</v>
      </c>
      <c r="G46" s="28">
        <v>23581</v>
      </c>
      <c r="H46" s="28">
        <v>13692</v>
      </c>
      <c r="I46" s="28">
        <f t="shared" ref="I46:I52" si="6">G46+H46</f>
        <v>37273</v>
      </c>
      <c r="K46" s="20">
        <f t="shared" ref="K46:K52" si="7">+I46-F46</f>
        <v>-8284</v>
      </c>
      <c r="L46" s="33">
        <f t="shared" ref="L46:L52" si="8">I46/F46-1</f>
        <v>-0.18183813683956362</v>
      </c>
      <c r="M46" s="17"/>
      <c r="N46" s="17"/>
      <c r="O46" s="17"/>
    </row>
    <row r="47" spans="1:19" x14ac:dyDescent="0.25">
      <c r="A47" s="1">
        <v>2</v>
      </c>
      <c r="B47" s="28" t="s">
        <v>79</v>
      </c>
      <c r="D47" s="28">
        <v>1831</v>
      </c>
      <c r="E47" s="28">
        <v>30552</v>
      </c>
      <c r="F47" s="28">
        <f t="shared" si="5"/>
        <v>32383</v>
      </c>
      <c r="G47" s="28">
        <v>2750</v>
      </c>
      <c r="H47" s="28">
        <v>1795</v>
      </c>
      <c r="I47" s="28">
        <f t="shared" si="6"/>
        <v>4545</v>
      </c>
      <c r="K47" s="20">
        <f t="shared" si="7"/>
        <v>-27838</v>
      </c>
      <c r="L47" s="33">
        <f t="shared" si="8"/>
        <v>-0.85964858104561037</v>
      </c>
      <c r="M47" s="17"/>
      <c r="N47" s="17"/>
      <c r="O47" s="17"/>
    </row>
    <row r="48" spans="1:19" x14ac:dyDescent="0.25">
      <c r="A48" s="1">
        <v>3</v>
      </c>
      <c r="B48" s="28" t="s">
        <v>78</v>
      </c>
      <c r="D48" s="28">
        <v>8155</v>
      </c>
      <c r="E48" s="28">
        <v>10596</v>
      </c>
      <c r="F48" s="28">
        <f t="shared" si="5"/>
        <v>18751</v>
      </c>
      <c r="G48" s="28">
        <v>3480</v>
      </c>
      <c r="H48" s="28">
        <v>1423</v>
      </c>
      <c r="I48" s="28">
        <f t="shared" si="6"/>
        <v>4903</v>
      </c>
      <c r="J48" s="1" t="s">
        <v>61</v>
      </c>
      <c r="K48" s="20">
        <f t="shared" si="7"/>
        <v>-13848</v>
      </c>
      <c r="L48" s="33">
        <f t="shared" si="8"/>
        <v>-0.73852061223401422</v>
      </c>
      <c r="M48" s="17"/>
      <c r="N48" s="17"/>
      <c r="O48" s="17"/>
    </row>
    <row r="49" spans="1:15" x14ac:dyDescent="0.25">
      <c r="A49" s="1">
        <v>4</v>
      </c>
      <c r="B49" s="28" t="s">
        <v>77</v>
      </c>
      <c r="D49" s="28">
        <v>9767</v>
      </c>
      <c r="E49" s="28">
        <v>46390</v>
      </c>
      <c r="F49" s="28">
        <f t="shared" si="5"/>
        <v>56157</v>
      </c>
      <c r="G49" s="28">
        <v>2421</v>
      </c>
      <c r="H49" s="28">
        <v>1263</v>
      </c>
      <c r="I49" s="28">
        <f t="shared" si="6"/>
        <v>3684</v>
      </c>
      <c r="J49" s="1" t="s">
        <v>61</v>
      </c>
      <c r="K49" s="20">
        <f t="shared" si="7"/>
        <v>-52473</v>
      </c>
      <c r="L49" s="33">
        <f t="shared" si="8"/>
        <v>-0.93439820503232007</v>
      </c>
      <c r="M49" s="17"/>
      <c r="N49" s="17"/>
      <c r="O49" s="17"/>
    </row>
    <row r="50" spans="1:15" x14ac:dyDescent="0.25">
      <c r="A50" s="1">
        <v>5</v>
      </c>
      <c r="B50" s="37" t="s">
        <v>75</v>
      </c>
      <c r="D50" s="28">
        <v>21503</v>
      </c>
      <c r="E50" s="28">
        <v>71777</v>
      </c>
      <c r="F50" s="28">
        <f t="shared" si="5"/>
        <v>93280</v>
      </c>
      <c r="G50" s="28">
        <v>1295</v>
      </c>
      <c r="H50" s="28">
        <v>1269</v>
      </c>
      <c r="I50" s="28">
        <f t="shared" si="6"/>
        <v>2564</v>
      </c>
      <c r="K50" s="20">
        <f t="shared" si="7"/>
        <v>-90716</v>
      </c>
      <c r="L50" s="33">
        <f t="shared" si="8"/>
        <v>-0.97251286449399654</v>
      </c>
      <c r="M50" s="17"/>
      <c r="N50" s="17"/>
      <c r="O50" s="17"/>
    </row>
    <row r="51" spans="1:15" x14ac:dyDescent="0.25">
      <c r="A51" s="1">
        <v>6</v>
      </c>
      <c r="B51" s="28" t="s">
        <v>80</v>
      </c>
      <c r="D51" s="28">
        <v>3190</v>
      </c>
      <c r="E51" s="28">
        <v>10307</v>
      </c>
      <c r="F51" s="28">
        <f t="shared" si="5"/>
        <v>13497</v>
      </c>
      <c r="G51" s="28">
        <v>1835</v>
      </c>
      <c r="H51" s="28">
        <v>788</v>
      </c>
      <c r="I51" s="28">
        <f t="shared" si="6"/>
        <v>2623</v>
      </c>
      <c r="K51" s="20">
        <f t="shared" si="7"/>
        <v>-10874</v>
      </c>
      <c r="L51" s="33">
        <f t="shared" si="8"/>
        <v>-0.80566051715195974</v>
      </c>
    </row>
    <row r="52" spans="1:15" x14ac:dyDescent="0.25">
      <c r="A52" s="1">
        <v>7</v>
      </c>
      <c r="B52" s="28" t="s">
        <v>81</v>
      </c>
      <c r="D52" s="28">
        <v>988</v>
      </c>
      <c r="E52" s="28">
        <v>198</v>
      </c>
      <c r="F52" s="28">
        <f t="shared" si="5"/>
        <v>1186</v>
      </c>
      <c r="G52" s="28">
        <v>467</v>
      </c>
      <c r="H52" s="28">
        <v>28</v>
      </c>
      <c r="I52" s="28">
        <f t="shared" si="6"/>
        <v>495</v>
      </c>
      <c r="K52" s="20">
        <f t="shared" si="7"/>
        <v>-691</v>
      </c>
      <c r="L52" s="33">
        <f t="shared" si="8"/>
        <v>-0.58263069139966273</v>
      </c>
    </row>
  </sheetData>
  <sortState xmlns:xlrd2="http://schemas.microsoft.com/office/spreadsheetml/2017/richdata2" ref="B46:L52">
    <sortCondition descending="1" ref="I46:I52"/>
  </sortState>
  <mergeCells count="15">
    <mergeCell ref="K43:L43"/>
    <mergeCell ref="D44:F44"/>
    <mergeCell ref="G44:I44"/>
    <mergeCell ref="B29:S29"/>
    <mergeCell ref="I31:J31"/>
    <mergeCell ref="K31:L31"/>
    <mergeCell ref="B38:H38"/>
    <mergeCell ref="B40:H40"/>
    <mergeCell ref="B41:S41"/>
    <mergeCell ref="B27:H27"/>
    <mergeCell ref="B1:Q1"/>
    <mergeCell ref="B2:Q2"/>
    <mergeCell ref="B4:S4"/>
    <mergeCell ref="B14:H14"/>
    <mergeCell ref="B17:S1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29C36-45EE-4BDC-B58A-5A3E8240ED45}">
  <dimension ref="A1:S52"/>
  <sheetViews>
    <sheetView showGridLines="0" topLeftCell="B1" zoomScale="68" zoomScaleNormal="87" workbookViewId="0">
      <pane ySplit="1" topLeftCell="A34" activePane="bottomLeft" state="frozen"/>
      <selection activeCell="J24" sqref="J24"/>
      <selection pane="bottomLeft" activeCell="H56" sqref="H56"/>
    </sheetView>
  </sheetViews>
  <sheetFormatPr baseColWidth="10" defaultColWidth="8.85546875" defaultRowHeight="12.75" x14ac:dyDescent="0.25"/>
  <cols>
    <col min="1" max="1" width="11.28515625" style="1" customWidth="1"/>
    <col min="2" max="2" width="29.7109375" style="1" customWidth="1"/>
    <col min="3" max="3" width="5.140625" style="1" customWidth="1"/>
    <col min="4" max="7" width="13.140625" style="1" customWidth="1"/>
    <col min="8" max="8" width="6.85546875" style="1" customWidth="1"/>
    <col min="9" max="9" width="12" style="1" customWidth="1"/>
    <col min="10" max="10" width="7.7109375" style="1" customWidth="1"/>
    <col min="11" max="11" width="12" style="1" customWidth="1"/>
    <col min="12" max="12" width="7.7109375" style="1" customWidth="1"/>
    <col min="13" max="17" width="11.28515625" style="1" customWidth="1"/>
    <col min="18" max="21" width="10.7109375" style="1" customWidth="1"/>
    <col min="22" max="16384" width="8.85546875" style="1"/>
  </cols>
  <sheetData>
    <row r="1" spans="2:19" ht="14.45" customHeight="1" x14ac:dyDescent="0.25">
      <c r="B1" s="68" t="s">
        <v>82</v>
      </c>
      <c r="C1" s="68"/>
      <c r="D1" s="68"/>
      <c r="E1" s="68"/>
      <c r="F1" s="68"/>
      <c r="G1" s="68"/>
      <c r="H1" s="68"/>
      <c r="I1" s="68"/>
      <c r="J1" s="68"/>
      <c r="K1" s="68"/>
      <c r="L1" s="68"/>
      <c r="M1" s="68"/>
      <c r="N1" s="68"/>
      <c r="O1" s="68"/>
      <c r="P1" s="68"/>
      <c r="Q1" s="68"/>
    </row>
    <row r="2" spans="2:19" ht="18" x14ac:dyDescent="0.25">
      <c r="B2" s="68" t="s">
        <v>2</v>
      </c>
      <c r="C2" s="68"/>
      <c r="D2" s="68"/>
      <c r="E2" s="68"/>
      <c r="F2" s="68"/>
      <c r="G2" s="68"/>
      <c r="H2" s="68"/>
      <c r="I2" s="68"/>
      <c r="J2" s="68"/>
      <c r="K2" s="68"/>
      <c r="L2" s="68"/>
      <c r="M2" s="68"/>
      <c r="N2" s="68"/>
      <c r="O2" s="68"/>
      <c r="P2" s="68"/>
      <c r="Q2" s="68"/>
    </row>
    <row r="4" spans="2:19" ht="16.5" x14ac:dyDescent="0.25">
      <c r="B4" s="67" t="s">
        <v>21</v>
      </c>
      <c r="C4" s="67"/>
      <c r="D4" s="67"/>
      <c r="E4" s="67"/>
      <c r="F4" s="67"/>
      <c r="G4" s="67"/>
      <c r="H4" s="67"/>
      <c r="I4" s="67"/>
      <c r="J4" s="67"/>
      <c r="K4" s="67"/>
      <c r="L4" s="67"/>
      <c r="M4" s="67"/>
      <c r="N4" s="67"/>
      <c r="O4" s="67"/>
      <c r="P4" s="67"/>
      <c r="Q4" s="67"/>
      <c r="R4" s="67"/>
      <c r="S4" s="67"/>
    </row>
    <row r="5" spans="2:19" x14ac:dyDescent="0.25">
      <c r="D5" s="23"/>
      <c r="E5" s="23"/>
      <c r="F5" s="23"/>
      <c r="G5" s="23"/>
    </row>
    <row r="6" spans="2:19" x14ac:dyDescent="0.25">
      <c r="B6" s="12"/>
      <c r="D6" s="16">
        <v>2019</v>
      </c>
      <c r="E6" s="16">
        <v>2021</v>
      </c>
      <c r="F6" s="16" t="s">
        <v>22</v>
      </c>
      <c r="G6" s="16" t="s">
        <v>23</v>
      </c>
      <c r="H6" s="17"/>
      <c r="I6" s="16" t="s">
        <v>24</v>
      </c>
      <c r="J6" s="16" t="s">
        <v>25</v>
      </c>
      <c r="K6" s="17"/>
      <c r="L6" s="17"/>
      <c r="O6" s="17"/>
      <c r="P6" s="17"/>
    </row>
    <row r="7" spans="2:19" x14ac:dyDescent="0.25">
      <c r="B7" s="13" t="s">
        <v>44</v>
      </c>
      <c r="D7" s="22">
        <f>+D9</f>
        <v>606296</v>
      </c>
      <c r="E7" s="22">
        <f t="shared" ref="E7:G7" si="0">+E9</f>
        <v>280579</v>
      </c>
      <c r="F7" s="22">
        <f t="shared" si="0"/>
        <v>137183</v>
      </c>
      <c r="G7" s="22">
        <f t="shared" si="0"/>
        <v>142342</v>
      </c>
      <c r="H7" s="19"/>
      <c r="I7" s="22"/>
      <c r="J7" s="31"/>
      <c r="K7" s="14"/>
      <c r="L7" s="14"/>
    </row>
    <row r="8" spans="2:19" x14ac:dyDescent="0.25">
      <c r="D8" s="18"/>
      <c r="E8" s="18"/>
      <c r="F8" s="18"/>
      <c r="G8" s="18"/>
      <c r="H8" s="18"/>
      <c r="I8" s="18"/>
      <c r="J8" s="18"/>
    </row>
    <row r="9" spans="2:19" x14ac:dyDescent="0.25">
      <c r="B9" s="14" t="s">
        <v>27</v>
      </c>
      <c r="D9" s="35">
        <f>+D10+D11</f>
        <v>606296</v>
      </c>
      <c r="E9" s="35">
        <f>+E10+E11</f>
        <v>280579</v>
      </c>
      <c r="F9" s="35">
        <f t="shared" ref="F9:G9" si="1">+F10+F11</f>
        <v>137183</v>
      </c>
      <c r="G9" s="35">
        <f t="shared" si="1"/>
        <v>142342</v>
      </c>
      <c r="H9" s="19"/>
      <c r="I9" s="35">
        <f>+G9-F9</f>
        <v>5159</v>
      </c>
      <c r="J9" s="32">
        <f>G9/F9-1</f>
        <v>3.7606700538696414E-2</v>
      </c>
    </row>
    <row r="10" spans="2:19" x14ac:dyDescent="0.25">
      <c r="B10" s="1" t="s">
        <v>28</v>
      </c>
      <c r="D10" s="20">
        <v>242143</v>
      </c>
      <c r="E10" s="20">
        <v>8414</v>
      </c>
      <c r="F10" s="20">
        <v>2400</v>
      </c>
      <c r="G10" s="20">
        <v>16470</v>
      </c>
      <c r="H10" s="56">
        <f>+G10/G9</f>
        <v>0.11570724030855264</v>
      </c>
      <c r="I10" s="20">
        <f>+G10-F10</f>
        <v>14070</v>
      </c>
      <c r="J10" s="33">
        <f>G10/F10-1</f>
        <v>5.8624999999999998</v>
      </c>
    </row>
    <row r="11" spans="2:19" x14ac:dyDescent="0.25">
      <c r="B11" s="1" t="s">
        <v>29</v>
      </c>
      <c r="D11" s="20">
        <v>364153</v>
      </c>
      <c r="E11" s="20">
        <v>272165</v>
      </c>
      <c r="F11" s="20">
        <v>134783</v>
      </c>
      <c r="G11" s="20">
        <v>125872</v>
      </c>
      <c r="H11" s="56">
        <f>+G11/G9</f>
        <v>0.88429275969144738</v>
      </c>
      <c r="I11" s="20">
        <f>+G11-F11</f>
        <v>-8911</v>
      </c>
      <c r="J11" s="33">
        <f>G11/F11-1</f>
        <v>-6.6113679024802807E-2</v>
      </c>
    </row>
    <row r="12" spans="2:19" x14ac:dyDescent="0.25">
      <c r="B12" s="12"/>
      <c r="D12" s="21"/>
      <c r="E12" s="21"/>
      <c r="F12" s="21"/>
      <c r="G12" s="21"/>
      <c r="H12" s="18"/>
      <c r="I12" s="21"/>
      <c r="J12" s="24"/>
    </row>
    <row r="13" spans="2:19" ht="13.5" x14ac:dyDescent="0.25">
      <c r="B13" s="25" t="s">
        <v>30</v>
      </c>
      <c r="C13" s="26"/>
      <c r="D13" s="26"/>
      <c r="E13" s="26"/>
      <c r="F13" s="26"/>
      <c r="G13" s="27"/>
      <c r="H13" s="27"/>
      <c r="I13" s="18"/>
      <c r="J13" s="18"/>
    </row>
    <row r="14" spans="2:19" x14ac:dyDescent="0.25">
      <c r="B14" s="62" t="s">
        <v>31</v>
      </c>
      <c r="C14" s="62"/>
      <c r="D14" s="62"/>
      <c r="E14" s="62"/>
      <c r="F14" s="62"/>
      <c r="G14" s="62"/>
      <c r="H14" s="62"/>
      <c r="I14" s="18"/>
      <c r="J14" s="18"/>
    </row>
    <row r="15" spans="2:19" ht="13.5" x14ac:dyDescent="0.25">
      <c r="B15" s="25"/>
      <c r="C15" s="26"/>
      <c r="D15" s="26"/>
      <c r="E15" s="26"/>
      <c r="F15" s="26"/>
      <c r="G15" s="26"/>
      <c r="H15" s="26"/>
      <c r="I15" s="18"/>
      <c r="J15" s="18"/>
    </row>
    <row r="16" spans="2:19" x14ac:dyDescent="0.25">
      <c r="D16" s="18"/>
      <c r="E16" s="18"/>
      <c r="F16" s="18"/>
      <c r="G16" s="18"/>
      <c r="H16" s="18"/>
      <c r="I16" s="18"/>
      <c r="J16" s="18"/>
    </row>
    <row r="17" spans="2:19" ht="16.5" x14ac:dyDescent="0.25">
      <c r="B17" s="67" t="s">
        <v>32</v>
      </c>
      <c r="C17" s="67"/>
      <c r="D17" s="67"/>
      <c r="E17" s="67"/>
      <c r="F17" s="67"/>
      <c r="G17" s="67"/>
      <c r="H17" s="67"/>
      <c r="I17" s="67"/>
      <c r="J17" s="67"/>
      <c r="K17" s="67"/>
      <c r="L17" s="67"/>
      <c r="M17" s="67"/>
      <c r="N17" s="67"/>
      <c r="O17" s="67"/>
      <c r="P17" s="67"/>
      <c r="Q17" s="67"/>
      <c r="R17" s="67"/>
      <c r="S17" s="67"/>
    </row>
    <row r="18" spans="2:19" x14ac:dyDescent="0.25">
      <c r="D18" s="23"/>
      <c r="E18" s="23"/>
      <c r="F18" s="23"/>
      <c r="G18" s="23"/>
    </row>
    <row r="19" spans="2:19" x14ac:dyDescent="0.25">
      <c r="B19" s="12"/>
      <c r="D19" s="16">
        <v>2019</v>
      </c>
      <c r="E19" s="16">
        <v>2021</v>
      </c>
      <c r="F19" s="16" t="s">
        <v>22</v>
      </c>
      <c r="G19" s="16" t="s">
        <v>23</v>
      </c>
      <c r="H19" s="17"/>
      <c r="I19" s="16" t="s">
        <v>24</v>
      </c>
      <c r="J19" s="16" t="s">
        <v>25</v>
      </c>
      <c r="K19" s="17"/>
      <c r="L19" s="17"/>
      <c r="O19" s="17"/>
      <c r="P19" s="17"/>
    </row>
    <row r="20" spans="2:19" x14ac:dyDescent="0.25">
      <c r="B20" s="13" t="s">
        <v>44</v>
      </c>
      <c r="D20" s="22">
        <f>+D22</f>
        <v>905111</v>
      </c>
      <c r="E20" s="22">
        <f t="shared" ref="E20:G20" si="2">+E22</f>
        <v>436851</v>
      </c>
      <c r="F20" s="22">
        <f t="shared" si="2"/>
        <v>194313</v>
      </c>
      <c r="G20" s="22">
        <f t="shared" si="2"/>
        <v>190045</v>
      </c>
      <c r="H20" s="19"/>
      <c r="I20" s="22"/>
      <c r="J20" s="31"/>
      <c r="K20" s="14"/>
      <c r="L20" s="14"/>
    </row>
    <row r="21" spans="2:19" x14ac:dyDescent="0.25">
      <c r="D21" s="18"/>
      <c r="E21" s="18"/>
      <c r="F21" s="18"/>
      <c r="G21" s="18"/>
      <c r="H21" s="18"/>
      <c r="I21" s="18"/>
      <c r="J21" s="18"/>
    </row>
    <row r="22" spans="2:19" x14ac:dyDescent="0.25">
      <c r="B22" s="14" t="s">
        <v>33</v>
      </c>
      <c r="D22" s="35">
        <f>+D23+D24</f>
        <v>905111</v>
      </c>
      <c r="E22" s="35">
        <f>+E23+E24</f>
        <v>436851</v>
      </c>
      <c r="F22" s="35">
        <f t="shared" ref="F22:G22" si="3">+F23+F24</f>
        <v>194313</v>
      </c>
      <c r="G22" s="35">
        <f t="shared" si="3"/>
        <v>190045</v>
      </c>
      <c r="H22" s="19"/>
      <c r="I22" s="35">
        <f>+G22-F22</f>
        <v>-4268</v>
      </c>
      <c r="J22" s="32">
        <f>G22/F22-1</f>
        <v>-2.1964562329849224E-2</v>
      </c>
    </row>
    <row r="23" spans="2:19" x14ac:dyDescent="0.25">
      <c r="B23" s="1" t="s">
        <v>34</v>
      </c>
      <c r="D23" s="20">
        <v>395991</v>
      </c>
      <c r="E23" s="20">
        <v>11146</v>
      </c>
      <c r="F23" s="20">
        <v>3385</v>
      </c>
      <c r="G23" s="20">
        <v>24963</v>
      </c>
      <c r="H23" s="56">
        <f>+G23/G22</f>
        <v>0.13135310058144123</v>
      </c>
      <c r="I23" s="20">
        <f>+G23-F23</f>
        <v>21578</v>
      </c>
      <c r="J23" s="33">
        <f>G23/F23-1</f>
        <v>6.3745937961595276</v>
      </c>
    </row>
    <row r="24" spans="2:19" x14ac:dyDescent="0.25">
      <c r="B24" s="1" t="s">
        <v>35</v>
      </c>
      <c r="D24" s="20">
        <v>509120</v>
      </c>
      <c r="E24" s="20">
        <v>425705</v>
      </c>
      <c r="F24" s="20">
        <v>190928</v>
      </c>
      <c r="G24" s="20">
        <v>165082</v>
      </c>
      <c r="H24" s="56">
        <f>+G24/G22</f>
        <v>0.86864689941855877</v>
      </c>
      <c r="I24" s="20">
        <f>+G24-F24</f>
        <v>-25846</v>
      </c>
      <c r="J24" s="33">
        <f>G24/F24-1</f>
        <v>-0.13537040140786061</v>
      </c>
    </row>
    <row r="25" spans="2:19" x14ac:dyDescent="0.25">
      <c r="B25" s="12"/>
      <c r="D25" s="21"/>
      <c r="E25" s="21"/>
      <c r="F25" s="21"/>
      <c r="G25" s="21"/>
      <c r="H25" s="18"/>
      <c r="I25" s="21"/>
      <c r="J25" s="24"/>
    </row>
    <row r="26" spans="2:19" ht="13.5" x14ac:dyDescent="0.25">
      <c r="B26" s="25" t="s">
        <v>36</v>
      </c>
      <c r="C26" s="26"/>
      <c r="D26" s="26"/>
      <c r="E26" s="26"/>
      <c r="F26" s="26"/>
      <c r="G26" s="27"/>
      <c r="H26" s="27"/>
      <c r="I26" s="18"/>
      <c r="J26" s="18"/>
    </row>
    <row r="27" spans="2:19" x14ac:dyDescent="0.25">
      <c r="B27" s="62" t="s">
        <v>31</v>
      </c>
      <c r="C27" s="62"/>
      <c r="D27" s="62"/>
      <c r="E27" s="62"/>
      <c r="F27" s="62"/>
      <c r="G27" s="62"/>
      <c r="H27" s="62"/>
      <c r="I27" s="18"/>
      <c r="J27" s="18"/>
    </row>
    <row r="28" spans="2:19" x14ac:dyDescent="0.25">
      <c r="B28" s="25"/>
    </row>
    <row r="29" spans="2:19" ht="16.5" x14ac:dyDescent="0.25">
      <c r="B29" s="67" t="s">
        <v>37</v>
      </c>
      <c r="C29" s="67"/>
      <c r="D29" s="67"/>
      <c r="E29" s="67"/>
      <c r="F29" s="67"/>
      <c r="G29" s="67"/>
      <c r="H29" s="67"/>
      <c r="I29" s="67"/>
      <c r="J29" s="67"/>
      <c r="K29" s="67"/>
      <c r="L29" s="67"/>
      <c r="M29" s="67"/>
      <c r="N29" s="67"/>
      <c r="O29" s="67"/>
      <c r="P29" s="67"/>
      <c r="Q29" s="67"/>
      <c r="R29" s="67"/>
      <c r="S29" s="67"/>
    </row>
    <row r="30" spans="2:19" x14ac:dyDescent="0.25">
      <c r="D30" s="23"/>
      <c r="E30" s="23"/>
      <c r="F30" s="23"/>
      <c r="G30" s="23"/>
    </row>
    <row r="31" spans="2:19" x14ac:dyDescent="0.25">
      <c r="D31" s="15"/>
      <c r="E31" s="15"/>
      <c r="F31" s="15"/>
      <c r="G31" s="15"/>
      <c r="I31" s="70" t="s">
        <v>38</v>
      </c>
      <c r="J31" s="70"/>
      <c r="K31" s="70"/>
      <c r="L31" s="70"/>
    </row>
    <row r="32" spans="2:19" x14ac:dyDescent="0.25">
      <c r="B32" s="12"/>
      <c r="D32" s="16">
        <v>2019</v>
      </c>
      <c r="E32" s="16">
        <v>2020</v>
      </c>
      <c r="F32" s="16">
        <v>2021</v>
      </c>
      <c r="G32" s="16">
        <v>2022</v>
      </c>
      <c r="H32" s="17"/>
      <c r="I32" s="16" t="s">
        <v>39</v>
      </c>
      <c r="J32" s="16" t="s">
        <v>25</v>
      </c>
      <c r="K32" s="16" t="s">
        <v>24</v>
      </c>
      <c r="L32" s="16" t="s">
        <v>25</v>
      </c>
      <c r="O32" s="17"/>
      <c r="P32" s="17"/>
    </row>
    <row r="33" spans="1:19" x14ac:dyDescent="0.25">
      <c r="D33" s="18"/>
      <c r="E33" s="18"/>
      <c r="F33" s="18"/>
      <c r="G33" s="18"/>
      <c r="H33" s="18"/>
      <c r="I33" s="18"/>
      <c r="J33" s="18"/>
      <c r="K33" s="18"/>
      <c r="L33" s="18"/>
    </row>
    <row r="34" spans="1:19" x14ac:dyDescent="0.25">
      <c r="B34" s="14" t="s">
        <v>40</v>
      </c>
      <c r="D34" s="35">
        <f>+D35/D36</f>
        <v>13.258790869833442</v>
      </c>
      <c r="E34" s="35">
        <f t="shared" ref="E34:G34" si="4">+E35/E36</f>
        <v>15.502009107956081</v>
      </c>
      <c r="F34" s="35">
        <f t="shared" si="4"/>
        <v>12.559571854711344</v>
      </c>
      <c r="G34" s="35">
        <f t="shared" si="4"/>
        <v>14.462131367292233</v>
      </c>
      <c r="H34" s="19"/>
      <c r="I34" s="35">
        <f>+G34-D34</f>
        <v>1.2033404974587913</v>
      </c>
      <c r="J34" s="32">
        <f>G34/D34-1</f>
        <v>9.0757936321074872E-2</v>
      </c>
      <c r="K34" s="35">
        <f>+G34-F34</f>
        <v>1.9025595125808898</v>
      </c>
      <c r="L34" s="32">
        <f>G34/F34-1</f>
        <v>0.15148283194599532</v>
      </c>
    </row>
    <row r="35" spans="1:19" x14ac:dyDescent="0.25">
      <c r="B35" s="1" t="s">
        <v>41</v>
      </c>
      <c r="D35" s="20">
        <v>7164.1666666666661</v>
      </c>
      <c r="E35" s="20">
        <v>4822.4166666666661</v>
      </c>
      <c r="F35" s="20">
        <v>5964.75</v>
      </c>
      <c r="G35" s="20">
        <v>7192.5</v>
      </c>
      <c r="H35" s="18"/>
      <c r="I35" s="20">
        <f>+G35-D35</f>
        <v>28.33333333333394</v>
      </c>
      <c r="J35" s="33">
        <f>G35/D35-1</f>
        <v>3.9548679772014594E-3</v>
      </c>
      <c r="K35" s="20">
        <f>+G35-F35</f>
        <v>1227.75</v>
      </c>
      <c r="L35" s="33">
        <f>G35/F35-1</f>
        <v>0.20583427637369556</v>
      </c>
    </row>
    <row r="36" spans="1:19" x14ac:dyDescent="0.25">
      <c r="B36" s="1" t="s">
        <v>42</v>
      </c>
      <c r="D36" s="20">
        <v>540.33333333333303</v>
      </c>
      <c r="E36" s="20">
        <v>311.08333333333303</v>
      </c>
      <c r="F36" s="20">
        <v>474.91666666666703</v>
      </c>
      <c r="G36" s="20">
        <v>497.33333333333303</v>
      </c>
      <c r="H36" s="18"/>
      <c r="I36" s="20">
        <f>+G36-D36</f>
        <v>-43</v>
      </c>
      <c r="J36" s="33">
        <f>G36/D36-1</f>
        <v>-7.9580505860579964E-2</v>
      </c>
      <c r="K36" s="20">
        <f>+G36-F36</f>
        <v>22.416666666666003</v>
      </c>
      <c r="L36" s="33">
        <f>G36/F36-1</f>
        <v>4.7201263379538894E-2</v>
      </c>
    </row>
    <row r="37" spans="1:19" x14ac:dyDescent="0.25">
      <c r="B37" s="12"/>
      <c r="D37" s="21"/>
      <c r="E37" s="21"/>
      <c r="F37" s="21"/>
      <c r="G37" s="21"/>
      <c r="H37" s="18"/>
      <c r="I37" s="21"/>
      <c r="J37" s="24"/>
      <c r="K37" s="21"/>
      <c r="L37" s="24"/>
    </row>
    <row r="38" spans="1:19" x14ac:dyDescent="0.25">
      <c r="B38" s="62" t="s">
        <v>31</v>
      </c>
      <c r="C38" s="62"/>
      <c r="D38" s="62"/>
      <c r="E38" s="62"/>
      <c r="F38" s="62"/>
      <c r="G38" s="62"/>
      <c r="H38" s="62"/>
      <c r="I38" s="18"/>
      <c r="J38" s="18"/>
    </row>
    <row r="39" spans="1:19" x14ac:dyDescent="0.25">
      <c r="D39" s="34"/>
      <c r="E39" s="34"/>
      <c r="F39" s="34"/>
      <c r="G39" s="34"/>
      <c r="H39" s="18"/>
      <c r="I39" s="34"/>
      <c r="J39" s="34"/>
    </row>
    <row r="40" spans="1:19" x14ac:dyDescent="0.25">
      <c r="B40" s="74"/>
      <c r="C40" s="74"/>
      <c r="D40" s="74"/>
      <c r="E40" s="74"/>
      <c r="F40" s="74"/>
      <c r="G40" s="74"/>
      <c r="H40" s="74"/>
      <c r="I40" s="18"/>
      <c r="J40" s="18"/>
    </row>
    <row r="41" spans="1:19" ht="16.5" x14ac:dyDescent="0.25">
      <c r="B41" s="67" t="s">
        <v>45</v>
      </c>
      <c r="C41" s="67"/>
      <c r="D41" s="67"/>
      <c r="E41" s="67"/>
      <c r="F41" s="67"/>
      <c r="G41" s="67"/>
      <c r="H41" s="67"/>
      <c r="I41" s="67"/>
      <c r="J41" s="67"/>
      <c r="K41" s="67"/>
      <c r="L41" s="67"/>
      <c r="M41" s="67"/>
      <c r="N41" s="67"/>
      <c r="O41" s="67"/>
      <c r="P41" s="67"/>
      <c r="Q41" s="67"/>
      <c r="R41" s="67"/>
      <c r="S41" s="67"/>
    </row>
    <row r="42" spans="1:19" x14ac:dyDescent="0.25">
      <c r="D42" s="23"/>
      <c r="E42" s="23"/>
      <c r="F42" s="23"/>
      <c r="G42" s="23"/>
    </row>
    <row r="43" spans="1:19" x14ac:dyDescent="0.25">
      <c r="G43" s="15"/>
      <c r="H43" s="15"/>
      <c r="K43" s="70" t="s">
        <v>38</v>
      </c>
      <c r="L43" s="70"/>
    </row>
    <row r="44" spans="1:19" x14ac:dyDescent="0.25">
      <c r="B44" s="14" t="s">
        <v>46</v>
      </c>
      <c r="D44" s="71" t="s">
        <v>103</v>
      </c>
      <c r="E44" s="72"/>
      <c r="F44" s="73"/>
      <c r="G44" s="71" t="s">
        <v>104</v>
      </c>
      <c r="H44" s="72"/>
      <c r="I44" s="73"/>
      <c r="K44" s="16" t="s">
        <v>39</v>
      </c>
      <c r="L44" s="16" t="s">
        <v>25</v>
      </c>
      <c r="M44" s="17"/>
      <c r="N44" s="17"/>
      <c r="O44" s="17"/>
      <c r="P44" s="17"/>
    </row>
    <row r="45" spans="1:19" x14ac:dyDescent="0.25">
      <c r="B45" s="36"/>
      <c r="D45" s="38" t="s">
        <v>47</v>
      </c>
      <c r="E45" s="16" t="s">
        <v>48</v>
      </c>
      <c r="F45" s="39" t="s">
        <v>17</v>
      </c>
      <c r="G45" s="38" t="s">
        <v>47</v>
      </c>
      <c r="H45" s="16" t="s">
        <v>48</v>
      </c>
      <c r="I45" s="39" t="s">
        <v>17</v>
      </c>
      <c r="K45" s="18"/>
      <c r="L45" s="18"/>
      <c r="M45" s="17"/>
      <c r="N45" s="17"/>
      <c r="O45" s="17"/>
      <c r="P45" s="17"/>
    </row>
    <row r="46" spans="1:19" x14ac:dyDescent="0.25">
      <c r="A46" s="1">
        <v>1</v>
      </c>
      <c r="B46" s="37" t="s">
        <v>83</v>
      </c>
      <c r="D46" s="28">
        <v>607</v>
      </c>
      <c r="E46" s="28">
        <v>830</v>
      </c>
      <c r="F46" s="28">
        <f>D46+E46</f>
        <v>1437</v>
      </c>
      <c r="G46" s="28">
        <v>1748</v>
      </c>
      <c r="H46" s="28">
        <v>2</v>
      </c>
      <c r="I46" s="28">
        <f>G46+H46</f>
        <v>1750</v>
      </c>
      <c r="K46" s="20">
        <f>+I46-F46</f>
        <v>313</v>
      </c>
      <c r="L46" s="33">
        <f>I46/F46-1</f>
        <v>0.21781489213639538</v>
      </c>
      <c r="M46" s="17"/>
      <c r="N46" s="17"/>
      <c r="O46" s="17"/>
    </row>
    <row r="47" spans="1:19" x14ac:dyDescent="0.25">
      <c r="A47" s="1">
        <v>2</v>
      </c>
      <c r="B47" s="37" t="s">
        <v>84</v>
      </c>
      <c r="D47" s="28">
        <v>335</v>
      </c>
      <c r="E47" s="28">
        <v>594</v>
      </c>
      <c r="F47" s="28">
        <f t="shared" ref="F47:F52" si="5">D47+E47</f>
        <v>929</v>
      </c>
      <c r="G47" s="28">
        <v>259</v>
      </c>
      <c r="H47" s="28">
        <v>0</v>
      </c>
      <c r="I47" s="28">
        <f t="shared" ref="I47:I52" si="6">G47+H47</f>
        <v>259</v>
      </c>
      <c r="K47" s="20">
        <f>+I47-F47</f>
        <v>-670</v>
      </c>
      <c r="L47" s="33">
        <f>I47/F47-1</f>
        <v>-0.72120559741657697</v>
      </c>
      <c r="M47" s="17"/>
      <c r="N47" s="17"/>
      <c r="O47" s="17"/>
    </row>
    <row r="48" spans="1:19" x14ac:dyDescent="0.25">
      <c r="A48" s="1">
        <v>3</v>
      </c>
      <c r="B48" s="28"/>
      <c r="D48" s="28"/>
      <c r="E48" s="28"/>
      <c r="F48" s="28">
        <f t="shared" si="5"/>
        <v>0</v>
      </c>
      <c r="G48" s="28"/>
      <c r="H48" s="28"/>
      <c r="I48" s="28">
        <f t="shared" si="6"/>
        <v>0</v>
      </c>
      <c r="K48" s="20">
        <f>+I48-F48</f>
        <v>0</v>
      </c>
      <c r="L48" s="33" t="e">
        <f>I48/F48-1</f>
        <v>#DIV/0!</v>
      </c>
      <c r="M48" s="17"/>
      <c r="N48" s="17"/>
      <c r="O48" s="17"/>
    </row>
    <row r="49" spans="1:15" x14ac:dyDescent="0.25">
      <c r="A49" s="1">
        <v>4</v>
      </c>
      <c r="B49" s="28"/>
      <c r="D49" s="28"/>
      <c r="E49" s="28"/>
      <c r="F49" s="28">
        <f t="shared" si="5"/>
        <v>0</v>
      </c>
      <c r="G49" s="28"/>
      <c r="H49" s="28"/>
      <c r="I49" s="28">
        <f t="shared" si="6"/>
        <v>0</v>
      </c>
      <c r="K49" s="20">
        <f>+I49-F49</f>
        <v>0</v>
      </c>
      <c r="L49" s="33" t="e">
        <f>I49/F49-1</f>
        <v>#DIV/0!</v>
      </c>
      <c r="M49" s="17"/>
      <c r="N49" s="17"/>
      <c r="O49" s="17"/>
    </row>
    <row r="50" spans="1:15" x14ac:dyDescent="0.25">
      <c r="A50" s="1">
        <v>5</v>
      </c>
      <c r="B50" s="28"/>
      <c r="D50" s="28"/>
      <c r="E50" s="28"/>
      <c r="F50" s="28">
        <f t="shared" si="5"/>
        <v>0</v>
      </c>
      <c r="G50" s="28"/>
      <c r="H50" s="28"/>
      <c r="I50" s="28">
        <f t="shared" si="6"/>
        <v>0</v>
      </c>
      <c r="K50" s="20">
        <f t="shared" ref="K50:K52" si="7">+I50-F50</f>
        <v>0</v>
      </c>
      <c r="L50" s="33" t="e">
        <f t="shared" ref="L50:L52" si="8">I50/F50-1</f>
        <v>#DIV/0!</v>
      </c>
      <c r="M50" s="17"/>
      <c r="N50" s="17"/>
      <c r="O50" s="17"/>
    </row>
    <row r="51" spans="1:15" x14ac:dyDescent="0.25">
      <c r="A51" s="1">
        <v>6</v>
      </c>
      <c r="B51" s="28"/>
      <c r="D51" s="28"/>
      <c r="E51" s="28"/>
      <c r="F51" s="28">
        <f t="shared" si="5"/>
        <v>0</v>
      </c>
      <c r="G51" s="28"/>
      <c r="H51" s="28"/>
      <c r="I51" s="28">
        <f t="shared" si="6"/>
        <v>0</v>
      </c>
      <c r="K51" s="20">
        <f t="shared" si="7"/>
        <v>0</v>
      </c>
      <c r="L51" s="33" t="e">
        <f t="shared" si="8"/>
        <v>#DIV/0!</v>
      </c>
    </row>
    <row r="52" spans="1:15" x14ac:dyDescent="0.25">
      <c r="A52" s="1">
        <v>7</v>
      </c>
      <c r="B52" s="28"/>
      <c r="D52" s="28"/>
      <c r="E52" s="28"/>
      <c r="F52" s="28">
        <f t="shared" si="5"/>
        <v>0</v>
      </c>
      <c r="G52" s="28"/>
      <c r="H52" s="28"/>
      <c r="I52" s="28">
        <f t="shared" si="6"/>
        <v>0</v>
      </c>
      <c r="K52" s="20">
        <f t="shared" si="7"/>
        <v>0</v>
      </c>
      <c r="L52" s="33" t="e">
        <f t="shared" si="8"/>
        <v>#DIV/0!</v>
      </c>
    </row>
  </sheetData>
  <mergeCells count="15">
    <mergeCell ref="K43:L43"/>
    <mergeCell ref="D44:F44"/>
    <mergeCell ref="G44:I44"/>
    <mergeCell ref="B29:S29"/>
    <mergeCell ref="I31:J31"/>
    <mergeCell ref="K31:L31"/>
    <mergeCell ref="B38:H38"/>
    <mergeCell ref="B40:H40"/>
    <mergeCell ref="B41:S41"/>
    <mergeCell ref="B27:H27"/>
    <mergeCell ref="B1:Q1"/>
    <mergeCell ref="B2:Q2"/>
    <mergeCell ref="B4:S4"/>
    <mergeCell ref="B14:H14"/>
    <mergeCell ref="B17:S1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7B8B9-0C1A-4EB7-9F84-1946D4AA0D73}">
  <dimension ref="D2:M58"/>
  <sheetViews>
    <sheetView workbookViewId="0">
      <selection activeCell="E51" activeCellId="6" sqref="E9 E16 E23 E30 E37 E44 E51"/>
    </sheetView>
  </sheetViews>
  <sheetFormatPr baseColWidth="10" defaultColWidth="9.140625" defaultRowHeight="15" x14ac:dyDescent="0.25"/>
  <cols>
    <col min="8" max="8" width="25.140625" bestFit="1" customWidth="1"/>
    <col min="9" max="9" width="12.28515625" bestFit="1" customWidth="1"/>
  </cols>
  <sheetData>
    <row r="2" spans="4:13" x14ac:dyDescent="0.25">
      <c r="D2" t="s">
        <v>85</v>
      </c>
      <c r="E2" t="s">
        <v>86</v>
      </c>
    </row>
    <row r="3" spans="4:13" x14ac:dyDescent="0.25">
      <c r="D3" s="2" t="s">
        <v>87</v>
      </c>
      <c r="E3" s="3">
        <v>37337</v>
      </c>
      <c r="H3" s="6" t="s">
        <v>88</v>
      </c>
      <c r="I3" t="s">
        <v>89</v>
      </c>
    </row>
    <row r="4" spans="4:13" x14ac:dyDescent="0.25">
      <c r="D4" s="2" t="s">
        <v>90</v>
      </c>
      <c r="E4" s="3">
        <v>13306</v>
      </c>
      <c r="H4" s="7" t="s">
        <v>91</v>
      </c>
      <c r="I4">
        <v>13664</v>
      </c>
    </row>
    <row r="5" spans="4:13" x14ac:dyDescent="0.25">
      <c r="D5" s="2" t="s">
        <v>92</v>
      </c>
      <c r="E5" s="3">
        <v>5904</v>
      </c>
      <c r="H5" s="7" t="s">
        <v>87</v>
      </c>
      <c r="I5">
        <v>179952</v>
      </c>
      <c r="K5" s="7" t="s">
        <v>87</v>
      </c>
      <c r="L5" s="7"/>
      <c r="M5">
        <v>179952</v>
      </c>
    </row>
    <row r="6" spans="4:13" x14ac:dyDescent="0.25">
      <c r="D6" s="2" t="s">
        <v>91</v>
      </c>
      <c r="E6" s="3">
        <v>1746</v>
      </c>
      <c r="H6" s="7" t="s">
        <v>90</v>
      </c>
      <c r="I6">
        <v>73576</v>
      </c>
      <c r="K6" s="7" t="s">
        <v>90</v>
      </c>
      <c r="L6" s="7"/>
      <c r="M6">
        <v>73576</v>
      </c>
    </row>
    <row r="7" spans="4:13" x14ac:dyDescent="0.25">
      <c r="D7" s="2" t="s">
        <v>93</v>
      </c>
      <c r="E7" s="3">
        <v>910</v>
      </c>
      <c r="H7" s="7" t="s">
        <v>92</v>
      </c>
      <c r="I7">
        <v>28877</v>
      </c>
      <c r="K7" s="7" t="s">
        <v>92</v>
      </c>
      <c r="L7" s="7"/>
      <c r="M7">
        <v>28877</v>
      </c>
    </row>
    <row r="8" spans="4:13" x14ac:dyDescent="0.25">
      <c r="D8" s="2" t="s">
        <v>94</v>
      </c>
      <c r="E8" s="3">
        <v>480</v>
      </c>
      <c r="H8" s="7" t="s">
        <v>93</v>
      </c>
      <c r="I8">
        <v>6279</v>
      </c>
      <c r="K8" s="7" t="s">
        <v>91</v>
      </c>
      <c r="L8" s="7"/>
      <c r="M8">
        <v>13664</v>
      </c>
    </row>
    <row r="9" spans="4:13" x14ac:dyDescent="0.25">
      <c r="D9" s="2" t="s">
        <v>95</v>
      </c>
      <c r="E9" s="3">
        <v>230775</v>
      </c>
      <c r="H9" s="7" t="s">
        <v>95</v>
      </c>
      <c r="I9">
        <v>1181558</v>
      </c>
      <c r="K9" s="7" t="s">
        <v>93</v>
      </c>
      <c r="L9" s="7"/>
      <c r="M9">
        <v>6279</v>
      </c>
    </row>
    <row r="10" spans="4:13" x14ac:dyDescent="0.25">
      <c r="D10" s="2" t="s">
        <v>87</v>
      </c>
      <c r="E10" s="4">
        <v>10502</v>
      </c>
      <c r="H10" s="7" t="s">
        <v>94</v>
      </c>
      <c r="I10">
        <v>1330</v>
      </c>
      <c r="K10" s="7" t="s">
        <v>94</v>
      </c>
      <c r="L10" s="7"/>
      <c r="M10">
        <v>1330</v>
      </c>
    </row>
    <row r="11" spans="4:13" x14ac:dyDescent="0.25">
      <c r="D11" s="2" t="s">
        <v>90</v>
      </c>
      <c r="E11" s="4">
        <v>4970</v>
      </c>
      <c r="H11" s="7" t="s">
        <v>96</v>
      </c>
      <c r="I11">
        <v>1485236</v>
      </c>
      <c r="K11" s="7" t="s">
        <v>95</v>
      </c>
      <c r="L11" s="7"/>
      <c r="M11">
        <v>1181558</v>
      </c>
    </row>
    <row r="12" spans="4:13" x14ac:dyDescent="0.25">
      <c r="D12" s="2" t="s">
        <v>92</v>
      </c>
      <c r="E12" s="4">
        <v>2006</v>
      </c>
      <c r="K12" s="8" t="s">
        <v>96</v>
      </c>
      <c r="L12" s="8"/>
      <c r="M12" s="9">
        <v>1485236</v>
      </c>
    </row>
    <row r="13" spans="4:13" x14ac:dyDescent="0.25">
      <c r="D13" s="2" t="s">
        <v>93</v>
      </c>
      <c r="E13" s="4">
        <v>1547</v>
      </c>
    </row>
    <row r="14" spans="4:13" x14ac:dyDescent="0.25">
      <c r="D14" s="2" t="s">
        <v>91</v>
      </c>
      <c r="E14" s="4">
        <v>1284</v>
      </c>
    </row>
    <row r="15" spans="4:13" x14ac:dyDescent="0.25">
      <c r="D15" s="2" t="s">
        <v>94</v>
      </c>
      <c r="E15" s="4">
        <v>60</v>
      </c>
    </row>
    <row r="16" spans="4:13" x14ac:dyDescent="0.25">
      <c r="D16" s="2" t="s">
        <v>95</v>
      </c>
      <c r="E16" s="4">
        <v>78119</v>
      </c>
    </row>
    <row r="17" spans="4:5" x14ac:dyDescent="0.25">
      <c r="D17" s="5" t="s">
        <v>87</v>
      </c>
      <c r="E17" s="4">
        <v>15704</v>
      </c>
    </row>
    <row r="18" spans="4:5" x14ac:dyDescent="0.25">
      <c r="D18" s="5" t="s">
        <v>90</v>
      </c>
      <c r="E18" s="4">
        <v>6794</v>
      </c>
    </row>
    <row r="19" spans="4:5" x14ac:dyDescent="0.25">
      <c r="D19" s="5" t="s">
        <v>92</v>
      </c>
      <c r="E19" s="4">
        <v>2641</v>
      </c>
    </row>
    <row r="20" spans="4:5" x14ac:dyDescent="0.25">
      <c r="D20" s="5" t="s">
        <v>91</v>
      </c>
      <c r="E20" s="4">
        <v>1108</v>
      </c>
    </row>
    <row r="21" spans="4:5" x14ac:dyDescent="0.25">
      <c r="D21" s="5" t="s">
        <v>93</v>
      </c>
      <c r="E21" s="4">
        <v>598</v>
      </c>
    </row>
    <row r="22" spans="4:5" x14ac:dyDescent="0.25">
      <c r="D22" s="5" t="s">
        <v>94</v>
      </c>
      <c r="E22" s="4">
        <v>156</v>
      </c>
    </row>
    <row r="23" spans="4:5" x14ac:dyDescent="0.25">
      <c r="D23" s="5" t="s">
        <v>95</v>
      </c>
      <c r="E23" s="4">
        <v>117757</v>
      </c>
    </row>
    <row r="24" spans="4:5" x14ac:dyDescent="0.25">
      <c r="D24" s="5" t="s">
        <v>87</v>
      </c>
      <c r="E24" s="4">
        <v>5889</v>
      </c>
    </row>
    <row r="25" spans="4:5" x14ac:dyDescent="0.25">
      <c r="D25" s="5" t="s">
        <v>90</v>
      </c>
      <c r="E25" s="4">
        <v>3039</v>
      </c>
    </row>
    <row r="26" spans="4:5" x14ac:dyDescent="0.25">
      <c r="D26" s="5" t="s">
        <v>91</v>
      </c>
      <c r="E26" s="4">
        <v>1531</v>
      </c>
    </row>
    <row r="27" spans="4:5" x14ac:dyDescent="0.25">
      <c r="D27" s="5" t="s">
        <v>92</v>
      </c>
      <c r="E27" s="4">
        <v>952</v>
      </c>
    </row>
    <row r="28" spans="4:5" x14ac:dyDescent="0.25">
      <c r="D28" s="5" t="s">
        <v>93</v>
      </c>
      <c r="E28" s="4">
        <v>404</v>
      </c>
    </row>
    <row r="29" spans="4:5" x14ac:dyDescent="0.25">
      <c r="D29" s="5" t="s">
        <v>94</v>
      </c>
      <c r="E29" s="4">
        <v>63</v>
      </c>
    </row>
    <row r="30" spans="4:5" x14ac:dyDescent="0.25">
      <c r="D30" s="5" t="s">
        <v>95</v>
      </c>
      <c r="E30" s="4">
        <v>64110</v>
      </c>
    </row>
    <row r="31" spans="4:5" x14ac:dyDescent="0.25">
      <c r="D31" s="5" t="s">
        <v>87</v>
      </c>
      <c r="E31" s="4">
        <v>20149</v>
      </c>
    </row>
    <row r="32" spans="4:5" x14ac:dyDescent="0.25">
      <c r="D32" s="5" t="s">
        <v>90</v>
      </c>
      <c r="E32" s="4">
        <v>9565</v>
      </c>
    </row>
    <row r="33" spans="4:5" x14ac:dyDescent="0.25">
      <c r="D33" s="5" t="s">
        <v>92</v>
      </c>
      <c r="E33" s="4">
        <v>3838</v>
      </c>
    </row>
    <row r="34" spans="4:5" x14ac:dyDescent="0.25">
      <c r="D34" s="5" t="s">
        <v>91</v>
      </c>
      <c r="E34" s="4">
        <v>1912</v>
      </c>
    </row>
    <row r="35" spans="4:5" x14ac:dyDescent="0.25">
      <c r="D35" s="5" t="s">
        <v>93</v>
      </c>
      <c r="E35" s="4">
        <v>340</v>
      </c>
    </row>
    <row r="36" spans="4:5" x14ac:dyDescent="0.25">
      <c r="D36" s="5" t="s">
        <v>94</v>
      </c>
      <c r="E36" s="4">
        <v>77</v>
      </c>
    </row>
    <row r="37" spans="4:5" x14ac:dyDescent="0.25">
      <c r="D37" s="5" t="s">
        <v>95</v>
      </c>
      <c r="E37" s="4">
        <v>141499</v>
      </c>
    </row>
    <row r="38" spans="4:5" x14ac:dyDescent="0.25">
      <c r="D38" s="5" t="s">
        <v>87</v>
      </c>
      <c r="E38" s="4">
        <v>35769</v>
      </c>
    </row>
    <row r="39" spans="4:5" x14ac:dyDescent="0.25">
      <c r="D39" s="5" t="s">
        <v>90</v>
      </c>
      <c r="E39" s="4">
        <v>11737</v>
      </c>
    </row>
    <row r="40" spans="4:5" x14ac:dyDescent="0.25">
      <c r="D40" s="5" t="s">
        <v>92</v>
      </c>
      <c r="E40" s="4">
        <v>4345</v>
      </c>
    </row>
    <row r="41" spans="4:5" x14ac:dyDescent="0.25">
      <c r="D41" s="5" t="s">
        <v>93</v>
      </c>
      <c r="E41" s="4">
        <v>1432</v>
      </c>
    </row>
    <row r="42" spans="4:5" x14ac:dyDescent="0.25">
      <c r="D42" s="5" t="s">
        <v>91</v>
      </c>
      <c r="E42" s="4">
        <v>1414</v>
      </c>
    </row>
    <row r="43" spans="4:5" x14ac:dyDescent="0.25">
      <c r="D43" s="5" t="s">
        <v>94</v>
      </c>
      <c r="E43" s="4">
        <v>278</v>
      </c>
    </row>
    <row r="44" spans="4:5" x14ac:dyDescent="0.25">
      <c r="D44" s="5" t="s">
        <v>95</v>
      </c>
      <c r="E44" s="4">
        <v>211295</v>
      </c>
    </row>
    <row r="45" spans="4:5" x14ac:dyDescent="0.25">
      <c r="D45" s="2" t="s">
        <v>87</v>
      </c>
      <c r="E45" s="4">
        <v>47442</v>
      </c>
    </row>
    <row r="46" spans="4:5" x14ac:dyDescent="0.25">
      <c r="D46" s="2" t="s">
        <v>90</v>
      </c>
      <c r="E46" s="4">
        <v>21394</v>
      </c>
    </row>
    <row r="47" spans="4:5" x14ac:dyDescent="0.25">
      <c r="D47" s="2" t="s">
        <v>92</v>
      </c>
      <c r="E47" s="4">
        <v>8026</v>
      </c>
    </row>
    <row r="48" spans="4:5" x14ac:dyDescent="0.25">
      <c r="D48" s="2" t="s">
        <v>91</v>
      </c>
      <c r="E48" s="4">
        <v>3753</v>
      </c>
    </row>
    <row r="49" spans="4:5" x14ac:dyDescent="0.25">
      <c r="D49" s="2" t="s">
        <v>93</v>
      </c>
      <c r="E49" s="4">
        <v>823</v>
      </c>
    </row>
    <row r="50" spans="4:5" x14ac:dyDescent="0.25">
      <c r="D50" s="2" t="s">
        <v>94</v>
      </c>
      <c r="E50" s="4">
        <v>169</v>
      </c>
    </row>
    <row r="51" spans="4:5" x14ac:dyDescent="0.25">
      <c r="D51" s="2" t="s">
        <v>95</v>
      </c>
      <c r="E51" s="4">
        <v>281072</v>
      </c>
    </row>
    <row r="52" spans="4:5" x14ac:dyDescent="0.25">
      <c r="D52" s="5" t="s">
        <v>87</v>
      </c>
      <c r="E52" s="4">
        <v>7160</v>
      </c>
    </row>
    <row r="53" spans="4:5" x14ac:dyDescent="0.25">
      <c r="D53" s="5" t="s">
        <v>90</v>
      </c>
      <c r="E53" s="4">
        <v>2771</v>
      </c>
    </row>
    <row r="54" spans="4:5" x14ac:dyDescent="0.25">
      <c r="D54" s="5" t="s">
        <v>92</v>
      </c>
      <c r="E54" s="4">
        <v>1165</v>
      </c>
    </row>
    <row r="55" spans="4:5" x14ac:dyDescent="0.25">
      <c r="D55" s="5" t="s">
        <v>91</v>
      </c>
      <c r="E55" s="4">
        <v>916</v>
      </c>
    </row>
    <row r="56" spans="4:5" x14ac:dyDescent="0.25">
      <c r="D56" s="5" t="s">
        <v>93</v>
      </c>
      <c r="E56" s="4">
        <v>225</v>
      </c>
    </row>
    <row r="57" spans="4:5" x14ac:dyDescent="0.25">
      <c r="D57" s="5" t="s">
        <v>94</v>
      </c>
      <c r="E57" s="4">
        <v>47</v>
      </c>
    </row>
    <row r="58" spans="4:5" x14ac:dyDescent="0.25">
      <c r="D58" s="5" t="s">
        <v>95</v>
      </c>
      <c r="E58" s="4">
        <v>56931</v>
      </c>
    </row>
  </sheetData>
  <sortState xmlns:xlrd2="http://schemas.microsoft.com/office/spreadsheetml/2017/richdata2" ref="K4:M10">
    <sortCondition descending="1" ref="M4:M1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Perucámaras</vt:lpstr>
      <vt:lpstr>SUR</vt:lpstr>
      <vt:lpstr>Arequipa</vt:lpstr>
      <vt:lpstr>Cusco</vt:lpstr>
      <vt:lpstr> Madre de Dios</vt:lpstr>
      <vt:lpstr>Moquegua</vt:lpstr>
      <vt:lpstr>Puno</vt:lpstr>
      <vt:lpstr>Tacna</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Roy Condor Guerra</dc:creator>
  <cp:keywords/>
  <dc:description/>
  <cp:lastModifiedBy>Janeth</cp:lastModifiedBy>
  <cp:revision/>
  <dcterms:created xsi:type="dcterms:W3CDTF">2021-06-02T21:42:56Z</dcterms:created>
  <dcterms:modified xsi:type="dcterms:W3CDTF">2022-10-26T14:33:03Z</dcterms:modified>
  <cp:category/>
  <cp:contentStatus/>
</cp:coreProperties>
</file>